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0392.CENACE\My Documents\A_Datos\Datos_Abiertos\UOF\2019\"/>
    </mc:Choice>
  </mc:AlternateContent>
  <xr:revisionPtr revIDLastSave="0" documentId="8_{169DA30E-9AFA-4184-A58C-43468C1B883D}" xr6:coauthVersionLast="43" xr6:coauthVersionMax="43" xr10:uidLastSave="{00000000-0000-0000-0000-000000000000}"/>
  <bookViews>
    <workbookView xWindow="-37275" yWindow="1125" windowWidth="23475" windowHeight="19815" activeTab="1" xr2:uid="{00000000-000D-0000-FFFF-FFFF00000000}"/>
  </bookViews>
  <sheets>
    <sheet name="Carátula" sheetId="5" r:id="rId1"/>
    <sheet name="Concepto del gasto" sheetId="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'[1]Mod Eco Controlados 99'!#REF!</definedName>
    <definedName name="\c">'[1]Mod Eco Controlados 99'!#REF!</definedName>
    <definedName name="\p" localSheetId="0">#REF!</definedName>
    <definedName name="\p">#REF!</definedName>
    <definedName name="\s">#N/A</definedName>
    <definedName name="\z" localSheetId="0">#REF!</definedName>
    <definedName name="\z">#REF!</definedName>
    <definedName name="____ABR1">[2]!ABR&amp;[2]!MAY&amp;[2]!JUN&amp;[2]!JUL&amp;[2]!AGO&amp;[2]!SEP</definedName>
    <definedName name="____ABR2">[3]edofza4!$C$22</definedName>
    <definedName name="____AGO1">[2]!AGO&amp;[2]!SEP&amp;[2]!OCT&amp;[2]!NOV&amp;[2]!DIC</definedName>
    <definedName name="____AGO2">[3]edofza8!$C$22</definedName>
    <definedName name="____ASA96" localSheetId="0">#REF!</definedName>
    <definedName name="____ASA96">#REF!</definedName>
    <definedName name="____cad179" localSheetId="0">'[1]Mod Eco Controlados 99'!#REF!</definedName>
    <definedName name="____cad179">'[1]Mod Eco Controlados 99'!#REF!</definedName>
    <definedName name="____CAN2" localSheetId="0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0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0">#REF!</definedName>
    <definedName name="____CFD02">#REF!</definedName>
    <definedName name="____CFE96" localSheetId="0">#REF!</definedName>
    <definedName name="____CFE96">#REF!</definedName>
    <definedName name="____CON96" localSheetId="0">#REF!</definedName>
    <definedName name="____CON96">#REF!</definedName>
    <definedName name="____COR4" localSheetId="0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0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[3]edofza12!$C$22</definedName>
    <definedName name="____ee1" localSheetId="0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[3]edofza1!$C$22</definedName>
    <definedName name="____esc2" localSheetId="0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0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>[2]!FEB&amp;[2]!MAR&amp;[2]!ABR&amp;[2]!MAY&amp;[2]!JUN&amp;[2]!JUL</definedName>
    <definedName name="____FEB2">[3]edofza2!$C$22</definedName>
    <definedName name="____JUL1">[2]!JUL&amp;[2]!AGO&amp;[2]!SEP&amp;[2]!OCT&amp;[2]!NOV</definedName>
    <definedName name="____JUL2">[3]edofza7!$C$22</definedName>
    <definedName name="____JUN1">[2]!JUN&amp;[2]!JUL&amp;[2]!AGO&amp;[2]!SEP&amp;[2]!OCT</definedName>
    <definedName name="____JUN2">[3]edofza6!$C$22</definedName>
    <definedName name="____MAR1">[2]!MAR&amp;[2]!ABR&amp;[2]!MAY&amp;[2]!JUN&amp;[2]!JUL&amp;[2]!AGO</definedName>
    <definedName name="____MAR2">[3]edofza3!$C$22</definedName>
    <definedName name="____MAY1">[2]!MAY&amp;[2]!JUN&amp;[2]!JUL&amp;[2]!AGO&amp;[2]!SEP</definedName>
    <definedName name="____MAY2">[3]edofza5!$C$22</definedName>
    <definedName name="____mor2" localSheetId="0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0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>[2]!NOV&amp;[2]!DIC</definedName>
    <definedName name="____NOV2">[3]edofza11!$C$43</definedName>
    <definedName name="____OCT1">[2]!OCT&amp;[2]!NOV&amp;[2]!DIC</definedName>
    <definedName name="____OCT2">[3]edofza10!$C$22</definedName>
    <definedName name="____pa2" localSheetId="0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0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0">#REF!</definedName>
    <definedName name="____PEM96">#REF!</definedName>
    <definedName name="____PIB08" localSheetId="0">#REF!</definedName>
    <definedName name="____PIB08">#REF!</definedName>
    <definedName name="____PIP96" localSheetId="0">#REF!</definedName>
    <definedName name="____PIP96">#REF!</definedName>
    <definedName name="____SEP1">[2]!SEP&amp;[2]!OCT&amp;[2]!NOV&amp;[2]!DIC</definedName>
    <definedName name="____SEP2">[3]edofza9!$C$22</definedName>
    <definedName name="____smg97">'[4]Premisa macro'!$E$4</definedName>
    <definedName name="____syt03" localSheetId="0">#REF!</definedName>
    <definedName name="____syt03">#REF!</definedName>
    <definedName name="____TDC2001">'[5]Tipos de Cambio'!$C$4</definedName>
    <definedName name="____tul2" localSheetId="0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0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0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[2]!ABR&amp;[2]!MAY&amp;[2]!JUN&amp;[2]!JUL&amp;[2]!AGO&amp;[2]!SEP</definedName>
    <definedName name="___ABR2">[3]edofza4!$C$22</definedName>
    <definedName name="___AGO1">[2]!AGO&amp;[2]!SEP&amp;[2]!OCT&amp;[2]!NOV&amp;[2]!DIC</definedName>
    <definedName name="___AGO2">[3]edofza8!$C$22</definedName>
    <definedName name="___ASA96" localSheetId="0">#REF!</definedName>
    <definedName name="___ASA96">#REF!</definedName>
    <definedName name="___cad179" localSheetId="0">'[1]Mod Eco Controlados 99'!#REF!</definedName>
    <definedName name="___cad179">'[1]Mod Eco Controlados 99'!#REF!</definedName>
    <definedName name="___CAN2" localSheetId="0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0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0">#REF!</definedName>
    <definedName name="___CFD02">#REF!</definedName>
    <definedName name="___CFE96" localSheetId="0">#REF!</definedName>
    <definedName name="___CFE96">#REF!</definedName>
    <definedName name="___CON96" localSheetId="0">#REF!</definedName>
    <definedName name="___CON96">#REF!</definedName>
    <definedName name="___COR4" localSheetId="0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0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[3]edofza12!$C$22</definedName>
    <definedName name="___ee1" localSheetId="0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[3]edofza1!$C$22</definedName>
    <definedName name="___esc2" localSheetId="0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0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[2]!FEB&amp;[2]!MAR&amp;[2]!ABR&amp;[2]!MAY&amp;[2]!JUN&amp;[2]!JUL</definedName>
    <definedName name="___FEB2">[3]edofza2!$C$22</definedName>
    <definedName name="___JUL1">[2]!JUL&amp;[2]!AGO&amp;[2]!SEP&amp;[2]!OCT&amp;[2]!NOV</definedName>
    <definedName name="___JUL2">[3]edofza7!$C$22</definedName>
    <definedName name="___JUN1">[2]!JUN&amp;[2]!JUL&amp;[2]!AGO&amp;[2]!SEP&amp;[2]!OCT</definedName>
    <definedName name="___JUN2">[3]edofza6!$C$22</definedName>
    <definedName name="___MAR1">[2]!MAR&amp;[2]!ABR&amp;[2]!MAY&amp;[2]!JUN&amp;[2]!JUL&amp;[2]!AGO</definedName>
    <definedName name="___MAR2">[3]edofza3!$C$22</definedName>
    <definedName name="___MAY1">[2]!MAY&amp;[2]!JUN&amp;[2]!JUL&amp;[2]!AGO&amp;[2]!SEP</definedName>
    <definedName name="___MAY2">[3]edofza5!$C$22</definedName>
    <definedName name="___mor2" localSheetId="0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0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[2]!NOV&amp;[2]!DIC</definedName>
    <definedName name="___NOV2">[3]edofza11!$C$43</definedName>
    <definedName name="___OCT1">[2]!OCT&amp;[2]!NOV&amp;[2]!DIC</definedName>
    <definedName name="___OCT2">[3]edofza10!$C$22</definedName>
    <definedName name="___pa2" localSheetId="0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0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0">#REF!</definedName>
    <definedName name="___PEM96">#REF!</definedName>
    <definedName name="___PIB08" localSheetId="0">#REF!</definedName>
    <definedName name="___PIB08">#REF!</definedName>
    <definedName name="___PIP96" localSheetId="0">#REF!</definedName>
    <definedName name="___PIP96">#REF!</definedName>
    <definedName name="___SEP1">[2]!SEP&amp;[2]!OCT&amp;[2]!NOV&amp;[2]!DIC</definedName>
    <definedName name="___SEP2">[3]edofza9!$C$22</definedName>
    <definedName name="___smg97">'[4]Premisa macro'!$E$4</definedName>
    <definedName name="___syt03" localSheetId="0">#REF!</definedName>
    <definedName name="___syt03">#REF!</definedName>
    <definedName name="___TDC2001">'[5]Tipos de Cambio'!$C$4</definedName>
    <definedName name="___tul2" localSheetId="0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0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0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[2]!ABR&amp;[2]!MAY&amp;[2]!JUN&amp;[2]!JUL&amp;[2]!AGO&amp;[2]!SEP</definedName>
    <definedName name="__ABR2">[3]edofza4!$C$22</definedName>
    <definedName name="__AGO1">[2]!AGO&amp;[2]!SEP&amp;[2]!OCT&amp;[2]!NOV&amp;[2]!DIC</definedName>
    <definedName name="__AGO2">[3]edofza8!$C$22</definedName>
    <definedName name="__ASA96" localSheetId="0">#REF!</definedName>
    <definedName name="__ASA96">#REF!</definedName>
    <definedName name="__cad179" localSheetId="0">'[1]Mod Eco Controlados 99'!#REF!</definedName>
    <definedName name="__cad179">'[1]Mod Eco Controlados 99'!#REF!</definedName>
    <definedName name="__CAN2" localSheetId="0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0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0">#REF!</definedName>
    <definedName name="__CFD02">#REF!</definedName>
    <definedName name="__CFE96" localSheetId="0">#REF!</definedName>
    <definedName name="__CFE96">#REF!</definedName>
    <definedName name="__CON96" localSheetId="0">#REF!</definedName>
    <definedName name="__CON96">#REF!</definedName>
    <definedName name="__COR4" localSheetId="0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0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[3]edofza12!$C$22</definedName>
    <definedName name="__ee1" localSheetId="0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[3]edofza1!$C$22</definedName>
    <definedName name="__esc2" localSheetId="0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0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[2]!FEB&amp;[2]!MAR&amp;[2]!ABR&amp;[2]!MAY&amp;[2]!JUN&amp;[2]!JUL</definedName>
    <definedName name="__FEB2">[3]edofza2!$C$22</definedName>
    <definedName name="__JUL1">[2]!JUL&amp;[2]!AGO&amp;[2]!SEP&amp;[2]!OCT&amp;[2]!NOV</definedName>
    <definedName name="__JUL2">[3]edofza7!$C$22</definedName>
    <definedName name="__JUN1">[2]!JUN&amp;[2]!JUL&amp;[2]!AGO&amp;[2]!SEP&amp;[2]!OCT</definedName>
    <definedName name="__JUN2">[3]edofza6!$C$22</definedName>
    <definedName name="__MAR1">[2]!MAR&amp;[2]!ABR&amp;[2]!MAY&amp;[2]!JUN&amp;[2]!JUL&amp;[2]!AGO</definedName>
    <definedName name="__MAR2">[3]edofza3!$C$22</definedName>
    <definedName name="__MAY1">[2]!MAY&amp;[2]!JUN&amp;[2]!JUL&amp;[2]!AGO&amp;[2]!SEP</definedName>
    <definedName name="__MAY2">[3]edofza5!$C$22</definedName>
    <definedName name="__mor2" localSheetId="0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0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[2]!NOV&amp;[2]!DIC</definedName>
    <definedName name="__NOV2">[3]edofza11!$C$43</definedName>
    <definedName name="__OCT1">[2]!OCT&amp;[2]!NOV&amp;[2]!DIC</definedName>
    <definedName name="__OCT2">[3]edofza10!$C$22</definedName>
    <definedName name="__pa2" localSheetId="0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0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0">#REF!</definedName>
    <definedName name="__PEM96">#REF!</definedName>
    <definedName name="__PIB08" localSheetId="0">#REF!</definedName>
    <definedName name="__PIB08">#REF!</definedName>
    <definedName name="__PIP96" localSheetId="0">#REF!</definedName>
    <definedName name="__PIP96">#REF!</definedName>
    <definedName name="__SEP1">[2]!SEP&amp;[2]!OCT&amp;[2]!NOV&amp;[2]!DIC</definedName>
    <definedName name="__SEP2">[3]edofza9!$C$22</definedName>
    <definedName name="__smg97">'[4]Premisa macro'!$E$4</definedName>
    <definedName name="__syt03" localSheetId="0">#REF!</definedName>
    <definedName name="__syt03">#REF!</definedName>
    <definedName name="__TDC2001">'[5]Tipos de Cambio'!$C$4</definedName>
    <definedName name="__tul2" localSheetId="0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0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0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0">[6]BANPRO99!#REF!</definedName>
    <definedName name="_3O0504">[6]BANPRO99!#REF!</definedName>
    <definedName name="_5000DEF">#N/A</definedName>
    <definedName name="_6000">#N/A</definedName>
    <definedName name="_6000DEF">#N/A</definedName>
    <definedName name="_ABR1">[2]!ABR&amp;[2]!MAY&amp;[2]!JUN&amp;[2]!JUL&amp;[2]!AGO&amp;[2]!SEP</definedName>
    <definedName name="_ABR2">[3]edofza4!$C$22</definedName>
    <definedName name="_AGO1">[2]!AGO&amp;[2]!SEP&amp;[2]!OCT&amp;[2]!NOV&amp;[2]!DIC</definedName>
    <definedName name="_AGO2">[3]edofza8!$C$22</definedName>
    <definedName name="_ASA96" localSheetId="0">#REF!</definedName>
    <definedName name="_ASA96">#REF!</definedName>
    <definedName name="_base" localSheetId="0">[6]BANPRO99!#REF!</definedName>
    <definedName name="_base">[6]BANPRO99!#REF!</definedName>
    <definedName name="_cad179" localSheetId="0">'[1]Mod Eco Controlados 99'!#REF!</definedName>
    <definedName name="_cad179">'[1]Mod Eco Controlados 99'!#REF!</definedName>
    <definedName name="_CAN2" localSheetId="0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0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>#REF!</definedName>
    <definedName name="_CFE96" localSheetId="0">#REF!</definedName>
    <definedName name="_CFE96">#REF!</definedName>
    <definedName name="_CON96" localSheetId="0">#REF!</definedName>
    <definedName name="_CON96">#REF!</definedName>
    <definedName name="_COR4" localSheetId="0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0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[3]edofza12!$C$22</definedName>
    <definedName name="_ee1" localSheetId="0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[3]edofza1!$C$22</definedName>
    <definedName name="_esc2" localSheetId="0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0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[2]!FEB&amp;[2]!MAR&amp;[2]!ABR&amp;[2]!MAY&amp;[2]!JUN&amp;[2]!JUL</definedName>
    <definedName name="_FEB2">[3]edofza2!$C$22</definedName>
    <definedName name="_Fill" localSheetId="0" hidden="1">#REF!</definedName>
    <definedName name="_Fill" hidden="1">#REF!</definedName>
    <definedName name="_JUL1">[2]!JUL&amp;[2]!AGO&amp;[2]!SEP&amp;[2]!OCT&amp;[2]!NOV</definedName>
    <definedName name="_JUL2">[3]edofza7!$C$22</definedName>
    <definedName name="_JUN1">[2]!JUN&amp;[2]!JUL&amp;[2]!AGO&amp;[2]!SEP&amp;[2]!OCT</definedName>
    <definedName name="_JUN2">[3]edofza6!$C$22</definedName>
    <definedName name="_Key1" localSheetId="0" hidden="1">#REF!</definedName>
    <definedName name="_Key1" hidden="1">#REF!</definedName>
    <definedName name="_MAR1">[2]!MAR&amp;[2]!ABR&amp;[2]!MAY&amp;[2]!JUN&amp;[2]!JUL&amp;[2]!AGO</definedName>
    <definedName name="_MAR2">[3]edofza3!$C$22</definedName>
    <definedName name="_MAY1">[2]!MAY&amp;[2]!JUN&amp;[2]!JUL&amp;[2]!AGO&amp;[2]!SEP</definedName>
    <definedName name="_MAY2">[3]edofza5!$C$22</definedName>
    <definedName name="_mor2" localSheetId="0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0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[2]!NOV&amp;[2]!DIC</definedName>
    <definedName name="_NOV2">[3]edofza11!$C$43</definedName>
    <definedName name="_OCT1">[2]!OCT&amp;[2]!NOV&amp;[2]!DIC</definedName>
    <definedName name="_OCT2">[3]edofza10!$C$22</definedName>
    <definedName name="_Order1" hidden="1">0</definedName>
    <definedName name="_pa2" localSheetId="0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0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>#REF!</definedName>
    <definedName name="_PIB08" localSheetId="0">#REF!</definedName>
    <definedName name="_PIB08">#REF!</definedName>
    <definedName name="_PIP96" localSheetId="0">#REF!</definedName>
    <definedName name="_PIP96">#REF!</definedName>
    <definedName name="_Regression_Int">1</definedName>
    <definedName name="_Regression_X" localSheetId="0" hidden="1">#REF!</definedName>
    <definedName name="_Regression_X" hidden="1">#REF!</definedName>
    <definedName name="_SEP1">[2]!SEP&amp;[2]!OCT&amp;[2]!NOV&amp;[2]!DIC</definedName>
    <definedName name="_SEP2">[3]edofza9!$C$22</definedName>
    <definedName name="_smg97">'[4]Premisa macro'!$E$4</definedName>
    <definedName name="_Sort" localSheetId="0" hidden="1">#REF!</definedName>
    <definedName name="_Sort" hidden="1">#REF!</definedName>
    <definedName name="_syt03" localSheetId="0">#REF!</definedName>
    <definedName name="_syt03">#REF!</definedName>
    <definedName name="_TDC2001">'[5]Tipos de Cambio'!$C$4</definedName>
    <definedName name="_tul2" localSheetId="0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0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0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_Datos_2008_2009">'[7]Datos 2008_2009'!$A$4:$D$60000</definedName>
    <definedName name="A_Datos_2008_2009_sin_CESENyADUANAS" localSheetId="0">#REF!</definedName>
    <definedName name="A_Datos_2008_2009_sin_CESENyADUANAS">#REF!</definedName>
    <definedName name="A_impresión_IM" localSheetId="0">#REF!</definedName>
    <definedName name="A_impresión_IM">#REF!</definedName>
    <definedName name="AA">[2]!SEP&amp;[2]!OCT&amp;[2]!NOV&amp;[2]!DIC</definedName>
    <definedName name="AA1500_">#N/A</definedName>
    <definedName name="ABR">"; ABRIL.- "&amp;TEXT([8]edofza04!$C$24,"#,##0")</definedName>
    <definedName name="actual">'[4]Régimen financiero'!$E$3</definedName>
    <definedName name="AD" localSheetId="0">[6]BANPRO99!#REF!</definedName>
    <definedName name="AD">[6]BANPRO99!#REF!</definedName>
    <definedName name="Admva">[9]Administrativa!$B$2:$I$59</definedName>
    <definedName name="AGO">"; AGOSTO.- "&amp;TEXT([8]edofza08!$C$24,"#,##0")</definedName>
    <definedName name="ain" localSheetId="0">#REF!</definedName>
    <definedName name="ain">#REF!</definedName>
    <definedName name="Ajuste_SP">[10]Supuestos!$D$7</definedName>
    <definedName name="ALER" localSheetId="0">#REF!</definedName>
    <definedName name="ALER">#REF!</definedName>
    <definedName name="Alerta">[11]NoEliminar!$B$1:$B$2</definedName>
    <definedName name="ALERTA2">'[12]No eliminar'!$E$1:$E$2</definedName>
    <definedName name="ampliaciones" localSheetId="0">#REF!</definedName>
    <definedName name="ampliaciones">#REF!</definedName>
    <definedName name="AÑO">+TEXT(IF(AND(OR(DAY([2]!FECHA)&gt;=1,DAY([2]!FECHA)&lt;=10),MONTH([2]!FECHA)=1),YEAR([2]!FECHA)-1,YEAR([2]!FECHA)),"0")</definedName>
    <definedName name="_xlnm.Print_Area" localSheetId="0">Carátula!#REF!</definedName>
    <definedName name="_xlnm.Print_Area">#REF!</definedName>
    <definedName name="Area_de_paso" localSheetId="0">#REF!</definedName>
    <definedName name="Area_de_paso">#REF!</definedName>
    <definedName name="ASIG_TEC">#N/A</definedName>
    <definedName name="AVAN" localSheetId="0">#REF!</definedName>
    <definedName name="AVAN">#REF!</definedName>
    <definedName name="Avance" localSheetId="0">#REF!</definedName>
    <definedName name="Avance">#REF!</definedName>
    <definedName name="Avance2">'[12]No eliminar'!$D$1:$D$4</definedName>
    <definedName name="ayer">'[4]Premisas IMSS'!$M$12</definedName>
    <definedName name="base" localSheetId="0">#REF!</definedName>
    <definedName name="base">#REF!</definedName>
    <definedName name="base03" localSheetId="0">#REF!</definedName>
    <definedName name="base03">#REF!</definedName>
    <definedName name="base03au" localSheetId="0">#REF!</definedName>
    <definedName name="base03au">#REF!</definedName>
    <definedName name="base04au" localSheetId="0">#REF!</definedName>
    <definedName name="base04au">#REF!</definedName>
    <definedName name="base05" localSheetId="0">#REF!</definedName>
    <definedName name="base05">#REF!</definedName>
    <definedName name="base05au" localSheetId="0">#REF!</definedName>
    <definedName name="base05au">#REF!</definedName>
    <definedName name="base2002" localSheetId="0">#REF!</definedName>
    <definedName name="base2002">#REF!</definedName>
    <definedName name="base2003orig" localSheetId="0">#REF!</definedName>
    <definedName name="base2003orig">#REF!</definedName>
    <definedName name="base2003origentidades" localSheetId="0">#REF!</definedName>
    <definedName name="base2003origentidades">#REF!</definedName>
    <definedName name="base2004" localSheetId="0">#REF!</definedName>
    <definedName name="base2004">#REF!</definedName>
    <definedName name="base2004entidades" localSheetId="0">#REF!</definedName>
    <definedName name="base2004entidades">#REF!</definedName>
    <definedName name="baseau" localSheetId="0">#REF!</definedName>
    <definedName name="baseau">#REF!</definedName>
    <definedName name="baseb" localSheetId="0">#REF!</definedName>
    <definedName name="baseb">#REF!</definedName>
    <definedName name="basecierre" localSheetId="0">[13]CP_2003!#REF!</definedName>
    <definedName name="basecierre">[13]CP_2003!#REF!</definedName>
    <definedName name="_xlnm.Database" localSheetId="0">#REF!</definedName>
    <definedName name="_xlnm.Database">#REF!</definedName>
    <definedName name="bUSCAR" localSheetId="0">#REF!</definedName>
    <definedName name="bUSCAR">#REF!</definedName>
    <definedName name="C_" localSheetId="0">[14]FP1996!#REF!</definedName>
    <definedName name="C_">[14]FP1996!#REF!</definedName>
    <definedName name="cálculos" localSheetId="0">#REF!</definedName>
    <definedName name="cálculos">#REF!</definedName>
    <definedName name="CALENDA">#N/A</definedName>
    <definedName name="can" localSheetId="0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>#REF!</definedName>
    <definedName name="cata">[15]tablas!$A$5:$A$275</definedName>
    <definedName name="cata4">'[16]catálogo pps'!$A$2:$N$2506</definedName>
    <definedName name="CCCC" localSheetId="0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0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0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0">#REF!</definedName>
    <definedName name="CicenyAduanas">#REF!</definedName>
    <definedName name="Cifras_Control" localSheetId="0">#REF!</definedName>
    <definedName name="Cifras_Control">#REF!</definedName>
    <definedName name="claseco" localSheetId="0">#REF!</definedName>
    <definedName name="claseco">#REF!</definedName>
    <definedName name="cmllvc198" localSheetId="0">#REF!</definedName>
    <definedName name="cmllvc198">#REF!</definedName>
    <definedName name="cmllvc298ieps" localSheetId="0">#REF!</definedName>
    <definedName name="cmllvc298ieps">#REF!</definedName>
    <definedName name="cmllvp198" localSheetId="0">#REF!</definedName>
    <definedName name="cmllvp198">#REF!</definedName>
    <definedName name="cmllvp199" localSheetId="0">#REF!</definedName>
    <definedName name="cmllvp199">#REF!</definedName>
    <definedName name="cmllvp298ieps" localSheetId="0">#REF!</definedName>
    <definedName name="cmllvp298ieps">#REF!</definedName>
    <definedName name="cmllvp299ieps" localSheetId="0">#REF!</definedName>
    <definedName name="cmllvp299ieps">#REF!</definedName>
    <definedName name="cmlvc198" localSheetId="0">#REF!</definedName>
    <definedName name="cmlvc198">#REF!</definedName>
    <definedName name="cmlvc298ieps" localSheetId="0">#REF!</definedName>
    <definedName name="cmlvc298ieps">#REF!</definedName>
    <definedName name="cmlvp198" localSheetId="0">#REF!</definedName>
    <definedName name="cmlvp198">#REF!</definedName>
    <definedName name="cmlvp199" localSheetId="0">#REF!</definedName>
    <definedName name="cmlvp199">#REF!</definedName>
    <definedName name="cmlvp298ieps" localSheetId="0">#REF!</definedName>
    <definedName name="cmlvp298ieps">#REF!</definedName>
    <definedName name="cmlvp299ieps" localSheetId="0">#REF!</definedName>
    <definedName name="cmlvp299ieps">#REF!</definedName>
    <definedName name="CONA96" localSheetId="0">#REF!</definedName>
    <definedName name="CONA96">#REF!</definedName>
    <definedName name="concepto" localSheetId="0">'[18]BASE DEFINITIVA 2002'!#REF!</definedName>
    <definedName name="concepto">'[18]BASE DEFINITIVA 2002'!#REF!</definedName>
    <definedName name="CONS" localSheetId="0">[6]BANPRO99!#REF!</definedName>
    <definedName name="CONS">[6]BANPRO99!#REF!</definedName>
    <definedName name="copia_Clas_Admva" localSheetId="0">#REF!</definedName>
    <definedName name="copia_Clas_Admva">#REF!</definedName>
    <definedName name="copia_Clas_Econ">[19]Clas_Econ!$B$2:$M$25</definedName>
    <definedName name="copia_Clas_Fun" localSheetId="0">#REF!</definedName>
    <definedName name="copia_Clas_Fun">#REF!</definedName>
    <definedName name="copia_Clas_Func" localSheetId="0">[20]Clas_Fun!#REF!</definedName>
    <definedName name="copia_Clas_Func">[20]Clas_Fun!#REF!</definedName>
    <definedName name="copia_Doble_Consolid" localSheetId="0">#REF!</definedName>
    <definedName name="copia_Doble_Consolid">#REF!</definedName>
    <definedName name="copia_Doble_OECPD" localSheetId="0">#REF!</definedName>
    <definedName name="copia_Doble_OECPD">#REF!</definedName>
    <definedName name="copia_Doble_RAutonyAPC" localSheetId="0">#REF!</definedName>
    <definedName name="copia_Doble_RAutonyAPC">#REF!</definedName>
    <definedName name="copia_Gto_Ents_Fed">[19]Gto_Ent_Fed!$B$39:$L$73</definedName>
    <definedName name="copia_Gto_Federal" localSheetId="0">#REF!</definedName>
    <definedName name="copia_Gto_Federal">#REF!</definedName>
    <definedName name="copia_Gto_Neto" localSheetId="0">#REF!</definedName>
    <definedName name="copia_Gto_Neto">#REF!</definedName>
    <definedName name="copia_Ing_Pres" localSheetId="0">#REF!</definedName>
    <definedName name="copia_Ing_Pres">#REF!</definedName>
    <definedName name="cor" localSheetId="0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0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[6]BANPRO99!#REF!</definedName>
    <definedName name="CRI">[6]BANPRO99!#REF!</definedName>
    <definedName name="criterios23" localSheetId="0">#REF!</definedName>
    <definedName name="criterios23">#REF!</definedName>
    <definedName name="Criterios25" localSheetId="0">#REF!</definedName>
    <definedName name="Criterios25">#REF!</definedName>
    <definedName name="Criterios33" localSheetId="0">#REF!</definedName>
    <definedName name="Criterios33">#REF!</definedName>
    <definedName name="CSCSDS" localSheetId="0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>#REF!</definedName>
    <definedName name="CUAD179" localSheetId="0">'[1]Mod Eco Controlados 99'!#REF!</definedName>
    <definedName name="CUAD179">'[1]Mod Eco Controlados 99'!#REF!</definedName>
    <definedName name="CUAD179A" localSheetId="0">'[1]Mod Eco Controlados 99'!#REF!</definedName>
    <definedName name="CUAD179A">'[1]Mod Eco Controlados 99'!#REF!</definedName>
    <definedName name="CUAD180" localSheetId="0">'[1]Mod Eco Controlados 99'!#REF!</definedName>
    <definedName name="CUAD180">'[1]Mod Eco Controlados 99'!#REF!</definedName>
    <definedName name="Cuadro16511" localSheetId="0">'[21]Ingresos serie'!#REF!</definedName>
    <definedName name="Cuadro16511">'[21]Ingresos serie'!#REF!</definedName>
    <definedName name="Cuadro18521" localSheetId="0">#REF!</definedName>
    <definedName name="Cuadro18521">#REF!</definedName>
    <definedName name="Cuadro19522" localSheetId="0">#REF!</definedName>
    <definedName name="Cuadro19522">#REF!</definedName>
    <definedName name="Cuadro20523" localSheetId="0">'[22]20-5.2.3'!#REF!</definedName>
    <definedName name="Cuadro20523">'[22]20-5.2.3'!#REF!</definedName>
    <definedName name="cUADRO26529CR" localSheetId="0">#REF!</definedName>
    <definedName name="cUADRO26529CR">#REF!</definedName>
    <definedName name="Cuadro30611">'[22]30-6.1.1'!$B$65:$M$120</definedName>
    <definedName name="Cuadro31613" localSheetId="0">#REF!</definedName>
    <definedName name="Cuadro31613">#REF!</definedName>
    <definedName name="Cuadro33621" localSheetId="0">#REF!</definedName>
    <definedName name="Cuadro33621">#REF!</definedName>
    <definedName name="cuotasem">'[4]Régimen financiero'!$E$3</definedName>
    <definedName name="DatodRamoUR" localSheetId="0">[23]DatosRamoUrEconomica!$A:$F</definedName>
    <definedName name="DatodRamoUR">[23]DatosRamoUrEconomica!$A:$F</definedName>
    <definedName name="Datos" localSheetId="0">#REF!</definedName>
    <definedName name="Datos">#REF!</definedName>
    <definedName name="Datos_08_09_ServiciosPersonales" localSheetId="0">#REF!</definedName>
    <definedName name="Datos_08_09_ServiciosPersonales">#REF!</definedName>
    <definedName name="Datos_CRC">[24]Hoja1!$A$5:$D$45</definedName>
    <definedName name="Datos_Servicios_Personales" localSheetId="0">#REF!</definedName>
    <definedName name="Datos_Servicios_Personales">#REF!</definedName>
    <definedName name="datosb" localSheetId="0">#REF!</definedName>
    <definedName name="datosb">#REF!</definedName>
    <definedName name="DatosEconomica" localSheetId="0">#REF!</definedName>
    <definedName name="DatosEconomica">#REF!</definedName>
    <definedName name="DatosGrupoyModPp" localSheetId="0">#REF!</definedName>
    <definedName name="DatosGrupoyModPp">#REF!</definedName>
    <definedName name="DatosporProgPresupuestario" localSheetId="0">#REF!</definedName>
    <definedName name="DatosporProgPresupuestario">#REF!</definedName>
    <definedName name="DatosRamoFunción" localSheetId="0">#REF!</definedName>
    <definedName name="DatosRamoFunción">#REF!</definedName>
    <definedName name="DatosRamoUR" localSheetId="0">#REF!</definedName>
    <definedName name="DatosRamoUR">#REF!</definedName>
    <definedName name="DCXCZXCZXCXCZ" localSheetId="0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[2]!AGO&amp;[2]!SEP&amp;[2]!OCT&amp;[2]!NOV&amp;[2]!DIC</definedName>
    <definedName name="dddd" localSheetId="0">#REF!</definedName>
    <definedName name="dddd">#REF!</definedName>
    <definedName name="ddddd">[25]Clas_Econ!$B$2:$M$25</definedName>
    <definedName name="defi">[2]!AGO&amp;[2]!SEP&amp;[2]!OCT&amp;[2]!NOV&amp;[2]!DIC</definedName>
    <definedName name="DEFICIT4" localSheetId="0">#REF!</definedName>
    <definedName name="DEFICIT4">#REF!</definedName>
    <definedName name="dfhzsdgzsd">[2]!AGO&amp;[2]!SEP&amp;[2]!OCT&amp;[2]!NOV&amp;[2]!DIC</definedName>
    <definedName name="DIC">"; DICIEMBRE.- "&amp;TEXT([8]edofza12!$C$24,"#,##0")</definedName>
    <definedName name="DIFERENCIAS">#N/A</definedName>
    <definedName name="direccion">'[26]ADEC II'!$B$9</definedName>
    <definedName name="directo" localSheetId="0">#REF!</definedName>
    <definedName name="directo">#REF!</definedName>
    <definedName name="directo03" localSheetId="0">#REF!</definedName>
    <definedName name="directo03">#REF!</definedName>
    <definedName name="directoc03" localSheetId="0">#REF!</definedName>
    <definedName name="directoc03">#REF!</definedName>
    <definedName name="directoppef" localSheetId="0">#REF!</definedName>
    <definedName name="directoppef">#REF!</definedName>
    <definedName name="DOS" localSheetId="0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0">#REF!</definedName>
    <definedName name="ECOADV">#REF!</definedName>
    <definedName name="ECOADV1" localSheetId="0">#REF!</definedName>
    <definedName name="ECOADV1">#REF!</definedName>
    <definedName name="ECPD02">[27]ECPD!$F$2:$I$29</definedName>
    <definedName name="ECPD1">[27]ECPD!$A$2:$E$1001</definedName>
    <definedName name="ecpi" localSheetId="0">#REF!</definedName>
    <definedName name="ecpi">#REF!</definedName>
    <definedName name="ecpi03" localSheetId="0">#REF!</definedName>
    <definedName name="ecpi03">#REF!</definedName>
    <definedName name="ecpic03" localSheetId="0">#REF!</definedName>
    <definedName name="ecpic03">#REF!</definedName>
    <definedName name="ecpippef" localSheetId="0">#REF!</definedName>
    <definedName name="ecpippef">#REF!</definedName>
    <definedName name="EEE" localSheetId="0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0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0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0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0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0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"&amp;TEXT([8]edofza01!$C$24,"#,##0")</definedName>
    <definedName name="entidades2002" localSheetId="0">#REF!</definedName>
    <definedName name="entidades2002">#REF!</definedName>
    <definedName name="entidadescierre2003" localSheetId="0">#REF!</definedName>
    <definedName name="entidadescierre2003">#REF!</definedName>
    <definedName name="esc" localSheetId="0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[6]BANPRO99!#REF!</definedName>
    <definedName name="EYM">[6]BANPRO99!#REF!</definedName>
    <definedName name="familias" localSheetId="0">#REF!</definedName>
    <definedName name="familias">#REF!</definedName>
    <definedName name="fd">[2]!OCT&amp;[2]!NOV&amp;[2]!DIC</definedName>
    <definedName name="FEB">"; FEBRERO.- "&amp;TEXT([8]edofza02!$C$24,"#,##0")</definedName>
    <definedName name="FECHA">[3]CONTROL!$A$1</definedName>
    <definedName name="federalizado" localSheetId="0">#REF!</definedName>
    <definedName name="federalizado">#REF!</definedName>
    <definedName name="federalizado03" localSheetId="0">#REF!</definedName>
    <definedName name="federalizado03">#REF!</definedName>
    <definedName name="federalizadoc03" localSheetId="0">#REF!</definedName>
    <definedName name="federalizadoc03">#REF!</definedName>
    <definedName name="federalizadoppef" localSheetId="0">#REF!</definedName>
    <definedName name="federalizadoppef">#REF!</definedName>
    <definedName name="FERRO96" localSheetId="0">#REF!</definedName>
    <definedName name="FERRO96">#REF!</definedName>
    <definedName name="FFSDSDSDFSDF" localSheetId="0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>#REF!</definedName>
    <definedName name="FU" localSheetId="0">#REF!</definedName>
    <definedName name="FU">#REF!</definedName>
    <definedName name="FUEN" localSheetId="0">#REF!</definedName>
    <definedName name="FUEN">#REF!</definedName>
    <definedName name="Fuente" localSheetId="0">#REF!</definedName>
    <definedName name="Fuente">#REF!</definedName>
    <definedName name="Fuentes" localSheetId="0">#REF!</definedName>
    <definedName name="Fuentes">#REF!</definedName>
    <definedName name="Fuentes1" localSheetId="0">#REF!</definedName>
    <definedName name="Fuentes1">#REF!</definedName>
    <definedName name="función" localSheetId="0">#REF!</definedName>
    <definedName name="función">#REF!</definedName>
    <definedName name="geova" localSheetId="0">#REF!</definedName>
    <definedName name="geova">#REF!</definedName>
    <definedName name="gf">+IF([2]!MES=1,[2]!____FEB1,IF([2]!MES=2,[2]!m,IF([2]!MES=3,[2]!____ABR1,IF([2]!MES=4,[2]!____MAY1,IF([2]!MES=5,[2]!____JUN1,IF([2]!MES=6,[2]!____JUL1,[2]!PROY2))))))</definedName>
    <definedName name="gfd">[2]!SEP&amp;[2]!OCT&amp;[2]!NOV&amp;[2]!DIC</definedName>
    <definedName name="gfddd">+IF([2]!MES=1,[2]!ddd,IF([2]!MES=2,[2]!____SEP1,IF([2]!MES=3,[2]!____OCT1,IF([2]!MES=4,[2]!____OCT1,IF([2]!MES=5,[2]!____NOV1,IF([2]!MES=6,[2]!DIC))))))</definedName>
    <definedName name="ggg">[2]!FEB&amp;[2]!MAR&amp;[2]!ABR&amp;[2]!MAY&amp;[2]!JUN&amp;[2]!JUL</definedName>
    <definedName name="GPRG02" localSheetId="0">#REF!</definedName>
    <definedName name="GPRG02">#REF!</definedName>
    <definedName name="GPRG03" localSheetId="0">#REF!</definedName>
    <definedName name="GPRG03">#REF!</definedName>
    <definedName name="GPRG04" localSheetId="0">#REF!</definedName>
    <definedName name="GPRG04">#REF!</definedName>
    <definedName name="GPRG05" localSheetId="0">#REF!</definedName>
    <definedName name="GPRG05">#REF!</definedName>
    <definedName name="GPRG06" localSheetId="0">#REF!</definedName>
    <definedName name="GPRG06">#REF!</definedName>
    <definedName name="GPRG07" localSheetId="0">#REF!</definedName>
    <definedName name="GPRG07">#REF!</definedName>
    <definedName name="GPRG08" localSheetId="0">#REF!</definedName>
    <definedName name="GPRG08">#REF!</definedName>
    <definedName name="GPRG09" localSheetId="0">#REF!</definedName>
    <definedName name="GPRG09">#REF!</definedName>
    <definedName name="GPRG10" localSheetId="0">#REF!</definedName>
    <definedName name="GPRG10">#REF!</definedName>
    <definedName name="GPRG11" localSheetId="0">#REF!</definedName>
    <definedName name="GPRG11">#REF!</definedName>
    <definedName name="GPS" localSheetId="0">[6]BANPRO99!#REF!</definedName>
    <definedName name="GPS">[6]BANPRO99!#REF!</definedName>
    <definedName name="GTtoNoProgRamos">'[28]GP Ramos'!$A$1:$N$11204</definedName>
    <definedName name="HABERES">#N/A</definedName>
    <definedName name="HJK">[2]!ABR&amp;[2]!MAY&amp;[2]!JUN&amp;[2]!JUL&amp;[2]!AGO&amp;[2]!SEP</definedName>
    <definedName name="hoja1" localSheetId="0">#REF!</definedName>
    <definedName name="hoja1">#REF!</definedName>
    <definedName name="hoja2" localSheetId="0">#REF!</definedName>
    <definedName name="hoja2">#REF!</definedName>
    <definedName name="hoja3" localSheetId="0">#REF!</definedName>
    <definedName name="hoja3">#REF!</definedName>
    <definedName name="hoja4" localSheetId="0">#REF!+#REF!</definedName>
    <definedName name="hoja4">#REF!+#REF!</definedName>
    <definedName name="HT_1" localSheetId="0">#REF!</definedName>
    <definedName name="HT_1">#REF!</definedName>
    <definedName name="I" localSheetId="0">#REF!</definedName>
    <definedName name="I">#REF!</definedName>
    <definedName name="iii" localSheetId="0">#REF!</definedName>
    <definedName name="iii">#REF!</definedName>
    <definedName name="IMP_APORTA" localSheetId="0">#REF!</definedName>
    <definedName name="IMP_APORTA">#REF!</definedName>
    <definedName name="IMP_BRUTOT" localSheetId="0">#REF!</definedName>
    <definedName name="IMP_BRUTOT">#REF!</definedName>
    <definedName name="imp_control" localSheetId="0">#REF!</definedName>
    <definedName name="imp_control">#REF!</definedName>
    <definedName name="Imprimir_área_IM" localSheetId="0">#REF!</definedName>
    <definedName name="Imprimir_área_IM">#REF!</definedName>
    <definedName name="IMSS96" localSheetId="0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0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0">[6]BANPRO99!#REF!</definedName>
    <definedName name="IV">[6]BANPRO99!#REF!</definedName>
    <definedName name="jjj" localSheetId="0">#REF!</definedName>
    <definedName name="jjj">#REF!</definedName>
    <definedName name="JUL">"; JULIO.- "&amp;TEXT([8]edofza07!$C$24,"#,##0")</definedName>
    <definedName name="JULIO">[2]!FEB&amp;[2]!MAR&amp;[2]!ABR&amp;[2]!MAY&amp;[2]!JUN&amp;[2]!JUL</definedName>
    <definedName name="JUN">"; JUNIO.- "&amp;TEXT([8]edofza06!$C$24,"#,##0")</definedName>
    <definedName name="kkk" localSheetId="0">#REF!</definedName>
    <definedName name="kkk">#REF!</definedName>
    <definedName name="lfc">+TEXT(IF(AND(OR(DAY([2]!FECHA)&gt;=1,DAY([2]!FECHA)&lt;=10),MONTH([2]!FECHA)=1),YEAR([2]!FECHA)-1,YEAR([2]!FECHA)),"0")</definedName>
    <definedName name="LFCE">'[17] '!$N$99:$S$143</definedName>
    <definedName name="LFCM">'[17] '!$N$51:$S$95</definedName>
    <definedName name="LFCO">'[17] '!$N$3:$S$47</definedName>
    <definedName name="lll">[2]!OCT&amp;[2]!NOV&amp;[2]!DIC</definedName>
    <definedName name="LOTE96" localSheetId="0">#REF!</definedName>
    <definedName name="LOTE96">#REF!</definedName>
    <definedName name="LUCY">#N/A</definedName>
    <definedName name="LYFC96" localSheetId="0">#REF!</definedName>
    <definedName name="LYFC96">#REF!</definedName>
    <definedName name="m">[2]!MAR&amp;[2]!ABR&amp;[2]!MAY&amp;[2]!JUN&amp;[2]!JUL&amp;[2]!AGO</definedName>
    <definedName name="mamá">'[4]Premisas IMSS'!$M$14</definedName>
    <definedName name="maña">'[4]Premisas IMSS'!$M$13</definedName>
    <definedName name="MAR">"; MARZO.- "&amp;TEXT([8]edofza03!$C$24,"#,##0")</definedName>
    <definedName name="MARI">#N/A</definedName>
    <definedName name="MAS" localSheetId="0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"&amp;TEXT([8]edofza05!$C$24,"#,##0")</definedName>
    <definedName name="MES">[8]Hoja1!$A$3</definedName>
    <definedName name="METAS" localSheetId="0">[6]BANPRO99!#REF!</definedName>
    <definedName name="METAS">[6]BANPRO99!#REF!</definedName>
    <definedName name="Modif00" localSheetId="0">#REF!</definedName>
    <definedName name="Modif00">#REF!</definedName>
    <definedName name="mor" localSheetId="0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'[4]Premisas IMSS'!$M$15</definedName>
    <definedName name="NINGUNO">[2]!SEP&amp;[2]!OCT&amp;[2]!NOV&amp;[2]!DIC</definedName>
    <definedName name="NIV">#N/A</definedName>
    <definedName name="NOV">"; NOVIEMBRE.- "&amp;TEXT([8]edofza11!$C$45,"#,##0")</definedName>
    <definedName name="nuevo" localSheetId="0" hidden="1">#REF!</definedName>
    <definedName name="nuevo" hidden="1">#REF!</definedName>
    <definedName name="ñ">+TEXT(IF(AND(OR(DAY([2]!FECHA)&gt;=1,DAY([2]!FECHA)&lt;=10),MONTH([2]!FECHA)=1),YEAR([2]!FECHA)-1,YEAR([2]!FECHA)),"0")</definedName>
    <definedName name="ÑÑÑ">[2]!AGO&amp;[2]!SEP&amp;[2]!OCT&amp;[2]!NOV&amp;[2]!DIC</definedName>
    <definedName name="OBRA_DEF">#N/A</definedName>
    <definedName name="OCT">"; OCTUBRE.- "&amp;TEXT([8]edofza10!$C$24,"#,##0")</definedName>
    <definedName name="oooo" localSheetId="0">#REF!</definedName>
    <definedName name="oooo">#REF!</definedName>
    <definedName name="p" localSheetId="0">[29]SPC!#REF!</definedName>
    <definedName name="p">[29]SPC!#REF!</definedName>
    <definedName name="PAD" localSheetId="0">[6]BANPRO99!#REF!</definedName>
    <definedName name="PAD">[6]BANPRO99!#REF!</definedName>
    <definedName name="paj" localSheetId="0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'[4]Premisas IMSS'!$M$15</definedName>
    <definedName name="PARTE" localSheetId="0">'[1]Mod Eco Controlados 99'!#REF!</definedName>
    <definedName name="PARTE">'[1]Mod Eco Controlados 99'!#REF!</definedName>
    <definedName name="PCONS" localSheetId="0">[6]BANPRO99!#REF!</definedName>
    <definedName name="PCONS">[6]BANPRO99!#REF!</definedName>
    <definedName name="pec" localSheetId="0">#REF!</definedName>
    <definedName name="pec">#REF!</definedName>
    <definedName name="pef" localSheetId="0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0">[6]BANPRO99!#REF!</definedName>
    <definedName name="PEyM">[6]BANPRO99!#REF!</definedName>
    <definedName name="PGPS" localSheetId="0">[6]BANPRO99!#REF!</definedName>
    <definedName name="PGPS">[6]BANPRO99!#REF!</definedName>
    <definedName name="PIBR" localSheetId="0">#REF!</definedName>
    <definedName name="PIBR">#REF!</definedName>
    <definedName name="PIV" localSheetId="0">[6]BANPRO99!#REF!</definedName>
    <definedName name="PIV">[6]BANPRO99!#REF!</definedName>
    <definedName name="PLAZAS">#N/A</definedName>
    <definedName name="PLAZAS2">#N/A</definedName>
    <definedName name="POA">[2]!OCT&amp;[2]!NOV&amp;[2]!DIC</definedName>
    <definedName name="POADO7">[2]!JUL&amp;[2]!AGO&amp;[2]!SEP&amp;[2]!OCT&amp;[2]!NOV</definedName>
    <definedName name="porcentaje" localSheetId="0">'[18]BASE DEFINITIVA 2002'!#REF!</definedName>
    <definedName name="porcentaje">'[18]BASE DEFINITIVA 2002'!#REF!</definedName>
    <definedName name="pppp" localSheetId="0">#REF!</definedName>
    <definedName name="pppp">#REF!</definedName>
    <definedName name="PRCV" localSheetId="0">[6]BANPRO99!#REF!</definedName>
    <definedName name="PRCV">[6]BANPRO99!#REF!</definedName>
    <definedName name="PRESUPUESTO_1997" localSheetId="0">#REF!</definedName>
    <definedName name="PRESUPUESTO_1997">#REF!</definedName>
    <definedName name="PRIMAPS">#N/A</definedName>
    <definedName name="Print_Area_MI" localSheetId="0">[14]FP1996!#REF!</definedName>
    <definedName name="Print_Area_MI">[14]FP1996!#REF!</definedName>
    <definedName name="PRIOR" localSheetId="0">#REF!</definedName>
    <definedName name="PRIOR">#REF!</definedName>
    <definedName name="Prioridad" localSheetId="0">#REF!</definedName>
    <definedName name="Prioridad">#REF!</definedName>
    <definedName name="Prioridad2">'[12]No eliminar'!$C$1:$C$3</definedName>
    <definedName name="Prioritarios" localSheetId="0">#REF!</definedName>
    <definedName name="Prioritarios">#REF!</definedName>
    <definedName name="programas" localSheetId="0">#REF!</definedName>
    <definedName name="programas">#REF!</definedName>
    <definedName name="PROY1">+IF([2]!MES=1,[2]!____FEB1,IF([2]!MES=2,[2]!____MAR1,IF([2]!MES=3,[2]!____ABR1,IF([2]!MES=4,[2]!____MAY1,IF([2]!MES=5,[2]!____JUN1,IF([2]!MES=6,[2]!____JUL1,[2]!PROY2))))))</definedName>
    <definedName name="PROY2">+IF([2]!MES=7,[2]!____AGO1,IF([2]!MES=8,[2]!____SEP1,IF([2]!MES=9,[2]!____OCT1,IF([2]!MES=10,[2]!____NOV1,IF([2]!MES=11,[2]!DIC)))))</definedName>
    <definedName name="PROY3">+IF([2]!MES=1,[2]!____AGO1,IF([2]!MES=2,[2]!____SEP1,IF([2]!MES=3,[2]!____OCT1,IF([2]!MES=4,[2]!____OCT1,IF([2]!MES=5,[2]!____NOV1,IF([2]!MES=6,[2]!DIC))))))</definedName>
    <definedName name="PRT" localSheetId="0">[6]BANPRO99!#REF!</definedName>
    <definedName name="PRT">[6]BANPRO99!#REF!</definedName>
    <definedName name="PSF" localSheetId="0">[6]BANPRO99!#REF!</definedName>
    <definedName name="PSF">[6]BANPRO99!#REF!</definedName>
    <definedName name="pta" localSheetId="0">#REF!</definedName>
    <definedName name="pta">#REF!</definedName>
    <definedName name="ptb" localSheetId="0">#REF!</definedName>
    <definedName name="ptb">#REF!</definedName>
    <definedName name="ptc" localSheetId="0">#REF!</definedName>
    <definedName name="ptc">#REF!</definedName>
    <definedName name="ptd" localSheetId="0">#REF!</definedName>
    <definedName name="ptd">#REF!</definedName>
    <definedName name="pte" localSheetId="0">#REF!</definedName>
    <definedName name="pte">#REF!</definedName>
    <definedName name="QQQ" localSheetId="0">#REF!</definedName>
    <definedName name="QQQ">#REF!</definedName>
    <definedName name="qww">[2]!FEB&amp;[2]!MAR&amp;[2]!ABR&amp;[2]!MAY&amp;[2]!JUN&amp;[2]!JUL</definedName>
    <definedName name="R_Bife">'[30]ADEC II'!$A$1:$A$1016</definedName>
    <definedName name="Ramo" localSheetId="0">#REF!</definedName>
    <definedName name="Ramo">#REF!</definedName>
    <definedName name="Ramo_Rubro" localSheetId="0">#REF!</definedName>
    <definedName name="Ramo_Rubro">#REF!</definedName>
    <definedName name="ramoscierredos2003" localSheetId="0">#REF!</definedName>
    <definedName name="ramoscierredos2003">#REF!</definedName>
    <definedName name="ramoscierreuno2003" localSheetId="0">#REF!</definedName>
    <definedName name="ramoscierreuno2003">#REF!</definedName>
    <definedName name="ramosdos2002" localSheetId="0">#REF!</definedName>
    <definedName name="ramosdos2002">#REF!</definedName>
    <definedName name="ramosuno2002" localSheetId="0">#REF!</definedName>
    <definedName name="ramosuno2002">#REF!</definedName>
    <definedName name="RANGO">#N/A</definedName>
    <definedName name="RANGO2">#N/A</definedName>
    <definedName name="RCV" localSheetId="0">[6]BANPRO99!#REF!</definedName>
    <definedName name="RCV">[6]BANPRO99!#REF!</definedName>
    <definedName name="reducciones" localSheetId="0">#REF!</definedName>
    <definedName name="reducciones">#REF!</definedName>
    <definedName name="REG">#N/A</definedName>
    <definedName name="res" localSheetId="0">#REF!</definedName>
    <definedName name="res">#REF!</definedName>
    <definedName name="RF" localSheetId="0">[6]BANPRO99!#REF!</definedName>
    <definedName name="RF">[6]BANPRO99!#REF!</definedName>
    <definedName name="RP" localSheetId="0">[6]BANPRO99!#REF!</definedName>
    <definedName name="RP">[6]BANPRO99!#REF!</definedName>
    <definedName name="RT" localSheetId="0">[6]BANPRO99!#REF!</definedName>
    <definedName name="RT">[6]BANPRO99!#REF!</definedName>
    <definedName name="sa" localSheetId="0">#REF!</definedName>
    <definedName name="sa">#REF!</definedName>
    <definedName name="saasa" localSheetId="0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localSheetId="0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>#REF!</definedName>
    <definedName name="sc" localSheetId="0">#REF!</definedName>
    <definedName name="sc">#REF!</definedName>
    <definedName name="SCHP">'[4]Premisas IMSS'!$M$13</definedName>
    <definedName name="sd" localSheetId="0">#REF!</definedName>
    <definedName name="sd">#REF!</definedName>
    <definedName name="sdsdds" localSheetId="0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>#REF!</definedName>
    <definedName name="SEM" localSheetId="0">#REF!</definedName>
    <definedName name="SEM">#REF!</definedName>
    <definedName name="Semáforo" localSheetId="0">#REF!</definedName>
    <definedName name="Semáforo">#REF!</definedName>
    <definedName name="SEMAFORO2">'[12]No eliminar'!$B$1:$B$3</definedName>
    <definedName name="SEP">"; SEPTIEMBRE.- "&amp;TEXT([8]edofza09!$C$24,"#,##0")</definedName>
    <definedName name="sero" localSheetId="0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[6]BANPRO99!#REF!</definedName>
    <definedName name="SF">[6]BANPRO99!#REF!</definedName>
    <definedName name="SHCP" localSheetId="0" hidden="1">#REF!</definedName>
    <definedName name="SHCP" hidden="1">#REF!</definedName>
    <definedName name="sinpec" localSheetId="0">#REF!</definedName>
    <definedName name="sinpec">#REF!</definedName>
    <definedName name="smdf97">'[4]Premisa macro'!$C$4</definedName>
    <definedName name="SPEM96" localSheetId="0">#REF!</definedName>
    <definedName name="SPEM96">#REF!</definedName>
    <definedName name="sta" localSheetId="0">#REF!</definedName>
    <definedName name="sta">#REF!</definedName>
    <definedName name="stb" localSheetId="0">#REF!</definedName>
    <definedName name="stb">#REF!</definedName>
    <definedName name="stc" localSheetId="0">#REF!</definedName>
    <definedName name="stc">#REF!</definedName>
    <definedName name="std" localSheetId="0">#REF!</definedName>
    <definedName name="std">#REF!</definedName>
    <definedName name="ste" localSheetId="0">#REF!</definedName>
    <definedName name="ste">#REF!</definedName>
    <definedName name="subfunción" localSheetId="0">#REF!</definedName>
    <definedName name="subfunción">#REF!</definedName>
    <definedName name="syt" localSheetId="0">#REF!</definedName>
    <definedName name="syt">#REF!</definedName>
    <definedName name="sytc03" localSheetId="0">#REF!</definedName>
    <definedName name="sytc03">#REF!</definedName>
    <definedName name="sytppef" localSheetId="0">#REF!</definedName>
    <definedName name="sytppef">#REF!</definedName>
    <definedName name="SZZXCZXC" localSheetId="0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'[31]16'!$D$1:$E$15</definedName>
    <definedName name="TABLA01D">'[31]1'!$D$2:$E$14</definedName>
    <definedName name="TABLA04D">'[31]4'!$D$2:$E$34</definedName>
    <definedName name="TABLA06D">'[31]6'!$D$1:$G$15</definedName>
    <definedName name="TABLA1">'[31]1'!$A$1:$B$58</definedName>
    <definedName name="TABLA10">'[31]10'!$A$1:$B$133</definedName>
    <definedName name="TABLA10D">'[31]10'!$D$1:$E$19</definedName>
    <definedName name="TABLA11">'[31]11'!$A$1:$B$57</definedName>
    <definedName name="TABLA12">'[31]12'!$A$1:$B$130</definedName>
    <definedName name="TABLA13">'[31]13'!$A$1:$B$170</definedName>
    <definedName name="TABLA14">'[31]14'!$A$1:$B$100</definedName>
    <definedName name="TABLA14D">'[31]14'!$D$1:$E$21</definedName>
    <definedName name="TABLA15">'[31]15'!$A$1:$B$69</definedName>
    <definedName name="TABLA17">'[31]17'!$A$2:$B$134</definedName>
    <definedName name="TABLA18">'[31]18'!$A$1:$B$100</definedName>
    <definedName name="TABLA19">'[31]19'!$A$1:$B$100</definedName>
    <definedName name="TABLA2">'[31]2'!$A$3:$B$187</definedName>
    <definedName name="TABLA20">'[31]20'!$A$1:$B$100</definedName>
    <definedName name="tabla2002" localSheetId="0">#REF!</definedName>
    <definedName name="tabla2002">#REF!</definedName>
    <definedName name="TABLA21">'[31]21'!$A$1:$B$67</definedName>
    <definedName name="TABLA22">'[31]22'!$A$1:$B$14</definedName>
    <definedName name="TABLA3">'[31]3'!$A$2:$B$43</definedName>
    <definedName name="TABLA4">'[31]4'!$A$2:$B$31</definedName>
    <definedName name="TABLA5">'[31]5'!$A$1:$B$31</definedName>
    <definedName name="TABLA6">'[31]6'!$A$1:$B$28</definedName>
    <definedName name="TABLA7">'[31]7'!$A$2:$B$23</definedName>
    <definedName name="TABLA8">'[31]8'!$A$1:$B$49</definedName>
    <definedName name="TABLA9">'[31]9'!$A$1:$B$332</definedName>
    <definedName name="TAJJJJ" localSheetId="0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0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>#REF!</definedName>
    <definedName name="TITULO">[32]PPQ!$B$3</definedName>
    <definedName name="TODO96" localSheetId="0">#REF!</definedName>
    <definedName name="TODO96">#REF!</definedName>
    <definedName name="TOTAL">#N/A</definedName>
    <definedName name="total_real" localSheetId="0">#REF!</definedName>
    <definedName name="total_real">#REF!</definedName>
    <definedName name="TOTAL01" localSheetId="0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localSheetId="0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[2]!AGO&amp;[2]!SEP&amp;[2]!OCT&amp;[2]!NOV&amp;[2]!DIC</definedName>
    <definedName name="UPCPICF_VMD50020" localSheetId="0">#REF!</definedName>
    <definedName name="UPCPICF_VMD50020">#REF!</definedName>
    <definedName name="V_Bife">'[30]ADEC II'!$A$1:$Z$1016</definedName>
    <definedName name="VARIABLES">#N/A</definedName>
    <definedName name="vcorta" localSheetId="0">#REF!</definedName>
    <definedName name="vcorta">#REF!</definedName>
    <definedName name="Vertientes" localSheetId="0">#REF!</definedName>
    <definedName name="Vertientes">#REF!</definedName>
    <definedName name="wrn.econv2s." localSheetId="0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0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>#REF!</definedName>
    <definedName name="XX" localSheetId="0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>#REF!</definedName>
    <definedName name="yyy" localSheetId="0">#REF!</definedName>
    <definedName name="yyy">#REF!</definedName>
    <definedName name="zz" localSheetId="0">#REF!</definedName>
    <definedName name="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359" i="4" l="1"/>
  <c r="U359" i="4"/>
  <c r="T359" i="4"/>
  <c r="S359" i="4"/>
  <c r="T358" i="4" s="1"/>
  <c r="R359" i="4"/>
  <c r="Q359" i="4"/>
  <c r="V358" i="4"/>
  <c r="U358" i="4"/>
  <c r="S358" i="4"/>
  <c r="R358" i="4"/>
  <c r="V346" i="4"/>
  <c r="U346" i="4"/>
  <c r="T346" i="4"/>
  <c r="S346" i="4"/>
  <c r="R346" i="4"/>
  <c r="Q346" i="4"/>
  <c r="V345" i="4"/>
  <c r="U345" i="4"/>
  <c r="T345" i="4"/>
  <c r="S345" i="4"/>
  <c r="R345" i="4"/>
  <c r="Q345" i="4"/>
  <c r="V339" i="4"/>
  <c r="U339" i="4"/>
  <c r="T339" i="4"/>
  <c r="S339" i="4"/>
  <c r="R339" i="4"/>
  <c r="Q339" i="4"/>
  <c r="V334" i="4"/>
  <c r="U334" i="4"/>
  <c r="T334" i="4"/>
  <c r="S334" i="4"/>
  <c r="R334" i="4"/>
  <c r="Q334" i="4"/>
  <c r="U331" i="4"/>
  <c r="Q329" i="4"/>
  <c r="V326" i="4"/>
  <c r="U326" i="4"/>
  <c r="T326" i="4"/>
  <c r="S326" i="4"/>
  <c r="R326" i="4"/>
  <c r="Q326" i="4"/>
  <c r="U323" i="4"/>
  <c r="T323" i="4"/>
  <c r="U319" i="4"/>
  <c r="V309" i="4"/>
  <c r="U309" i="4"/>
  <c r="T309" i="4"/>
  <c r="S309" i="4"/>
  <c r="R309" i="4"/>
  <c r="Q309" i="4"/>
  <c r="V304" i="4"/>
  <c r="V303" i="4" s="1"/>
  <c r="U304" i="4"/>
  <c r="U303" i="4" s="1"/>
  <c r="T304" i="4"/>
  <c r="U300" i="4" s="1"/>
  <c r="S304" i="4"/>
  <c r="S303" i="4" s="1"/>
  <c r="S344" i="4" s="1"/>
  <c r="R304" i="4"/>
  <c r="Q304" i="4"/>
  <c r="T303" i="4"/>
  <c r="R303" i="4"/>
  <c r="Q303" i="4"/>
  <c r="T300" i="4"/>
  <c r="S300" i="4"/>
  <c r="R300" i="4"/>
  <c r="R299" i="4" s="1"/>
  <c r="U299" i="4"/>
  <c r="T299" i="4"/>
  <c r="T298" i="4" s="1"/>
  <c r="S299" i="4"/>
  <c r="Q299" i="4"/>
  <c r="Q298" i="4" s="1"/>
  <c r="U298" i="4"/>
  <c r="S298" i="4"/>
  <c r="R298" i="4"/>
  <c r="V294" i="4"/>
  <c r="U294" i="4"/>
  <c r="U293" i="4" s="1"/>
  <c r="T294" i="4"/>
  <c r="T293" i="4" s="1"/>
  <c r="S294" i="4"/>
  <c r="R294" i="4"/>
  <c r="Q294" i="4"/>
  <c r="Q293" i="4" s="1"/>
  <c r="V293" i="4"/>
  <c r="S293" i="4"/>
  <c r="R293" i="4"/>
  <c r="V290" i="4"/>
  <c r="U290" i="4"/>
  <c r="U286" i="4" s="1"/>
  <c r="T290" i="4"/>
  <c r="S290" i="4"/>
  <c r="R290" i="4"/>
  <c r="Q290" i="4"/>
  <c r="Q286" i="4" s="1"/>
  <c r="V287" i="4"/>
  <c r="U287" i="4"/>
  <c r="T287" i="4"/>
  <c r="S287" i="4"/>
  <c r="S286" i="4" s="1"/>
  <c r="R287" i="4"/>
  <c r="Q287" i="4"/>
  <c r="T286" i="4"/>
  <c r="V282" i="4"/>
  <c r="U282" i="4"/>
  <c r="T282" i="4"/>
  <c r="S282" i="4"/>
  <c r="R282" i="4"/>
  <c r="Q282" i="4"/>
  <c r="V279" i="4"/>
  <c r="U279" i="4"/>
  <c r="T279" i="4"/>
  <c r="S279" i="4"/>
  <c r="R279" i="4"/>
  <c r="Q279" i="4"/>
  <c r="V275" i="4"/>
  <c r="V340" i="4" s="1"/>
  <c r="U275" i="4"/>
  <c r="U340" i="4" s="1"/>
  <c r="T275" i="4"/>
  <c r="T340" i="4" s="1"/>
  <c r="S275" i="4"/>
  <c r="S340" i="4" s="1"/>
  <c r="R275" i="4"/>
  <c r="R340" i="4" s="1"/>
  <c r="Q275" i="4"/>
  <c r="V271" i="4"/>
  <c r="U271" i="4"/>
  <c r="U268" i="4" s="1"/>
  <c r="U267" i="4" s="1"/>
  <c r="T271" i="4"/>
  <c r="T268" i="4" s="1"/>
  <c r="S271" i="4"/>
  <c r="R271" i="4"/>
  <c r="Q271" i="4"/>
  <c r="V268" i="4"/>
  <c r="Q259" i="4"/>
  <c r="Q257" i="4" s="1"/>
  <c r="Q256" i="4" s="1"/>
  <c r="V257" i="4"/>
  <c r="V256" i="4" s="1"/>
  <c r="U257" i="4"/>
  <c r="T257" i="4"/>
  <c r="S257" i="4"/>
  <c r="S256" i="4" s="1"/>
  <c r="S353" i="4" s="1"/>
  <c r="R257" i="4"/>
  <c r="R256" i="4" s="1"/>
  <c r="U256" i="4"/>
  <c r="T256" i="4"/>
  <c r="V255" i="4"/>
  <c r="V250" i="4"/>
  <c r="U250" i="4"/>
  <c r="T250" i="4"/>
  <c r="S250" i="4"/>
  <c r="R250" i="4"/>
  <c r="Q250" i="4"/>
  <c r="V246" i="4"/>
  <c r="U246" i="4"/>
  <c r="T246" i="4"/>
  <c r="S246" i="4"/>
  <c r="R246" i="4"/>
  <c r="Q246" i="4"/>
  <c r="V245" i="4"/>
  <c r="U245" i="4"/>
  <c r="U240" i="4" s="1"/>
  <c r="R245" i="4"/>
  <c r="V240" i="4"/>
  <c r="T240" i="4"/>
  <c r="S240" i="4"/>
  <c r="R240" i="4"/>
  <c r="Q240" i="4"/>
  <c r="V236" i="4"/>
  <c r="U236" i="4"/>
  <c r="T236" i="4"/>
  <c r="S236" i="4"/>
  <c r="R236" i="4"/>
  <c r="Q236" i="4"/>
  <c r="V229" i="4"/>
  <c r="V228" i="4" s="1"/>
  <c r="V352" i="4" s="1"/>
  <c r="U229" i="4"/>
  <c r="U228" i="4" s="1"/>
  <c r="T229" i="4"/>
  <c r="S229" i="4"/>
  <c r="R229" i="4"/>
  <c r="Q229" i="4"/>
  <c r="Q228" i="4" s="1"/>
  <c r="V225" i="4"/>
  <c r="U225" i="4"/>
  <c r="T225" i="4"/>
  <c r="S225" i="4"/>
  <c r="R225" i="4"/>
  <c r="Q225" i="4"/>
  <c r="V222" i="4"/>
  <c r="U222" i="4"/>
  <c r="T222" i="4"/>
  <c r="S222" i="4"/>
  <c r="R222" i="4"/>
  <c r="Q222" i="4"/>
  <c r="V219" i="4"/>
  <c r="U219" i="4"/>
  <c r="T219" i="4"/>
  <c r="S219" i="4"/>
  <c r="R219" i="4"/>
  <c r="Q219" i="4"/>
  <c r="V216" i="4"/>
  <c r="U216" i="4"/>
  <c r="T216" i="4"/>
  <c r="S216" i="4"/>
  <c r="R216" i="4"/>
  <c r="Q216" i="4"/>
  <c r="V211" i="4"/>
  <c r="V208" i="4" s="1"/>
  <c r="V206" i="4" s="1"/>
  <c r="V331" i="4" s="1"/>
  <c r="U211" i="4"/>
  <c r="T211" i="4"/>
  <c r="S211" i="4"/>
  <c r="S208" i="4" s="1"/>
  <c r="S206" i="4" s="1"/>
  <c r="S331" i="4" s="1"/>
  <c r="R211" i="4"/>
  <c r="R208" i="4" s="1"/>
  <c r="R206" i="4" s="1"/>
  <c r="R331" i="4" s="1"/>
  <c r="Q211" i="4"/>
  <c r="U208" i="4"/>
  <c r="U206" i="4" s="1"/>
  <c r="T208" i="4"/>
  <c r="T206" i="4" s="1"/>
  <c r="T331" i="4" s="1"/>
  <c r="Q208" i="4"/>
  <c r="Q206" i="4" s="1"/>
  <c r="Q331" i="4" s="1"/>
  <c r="V203" i="4"/>
  <c r="U203" i="4"/>
  <c r="T203" i="4"/>
  <c r="S203" i="4"/>
  <c r="R203" i="4"/>
  <c r="Q203" i="4"/>
  <c r="V199" i="4"/>
  <c r="V193" i="4" s="1"/>
  <c r="U199" i="4"/>
  <c r="T199" i="4"/>
  <c r="T193" i="4" s="1"/>
  <c r="T335" i="4" s="1"/>
  <c r="S199" i="4"/>
  <c r="S193" i="4" s="1"/>
  <c r="S335" i="4" s="1"/>
  <c r="R199" i="4"/>
  <c r="Q199" i="4"/>
  <c r="U193" i="4"/>
  <c r="U335" i="4" s="1"/>
  <c r="R193" i="4"/>
  <c r="R335" i="4" s="1"/>
  <c r="Q193" i="4"/>
  <c r="Q335" i="4" s="1"/>
  <c r="V189" i="4"/>
  <c r="V182" i="4" s="1"/>
  <c r="V332" i="4" s="1"/>
  <c r="U189" i="4"/>
  <c r="T189" i="4"/>
  <c r="T182" i="4" s="1"/>
  <c r="S189" i="4"/>
  <c r="S182" i="4" s="1"/>
  <c r="R189" i="4"/>
  <c r="R182" i="4" s="1"/>
  <c r="Q189" i="4"/>
  <c r="Q182" i="4" s="1"/>
  <c r="U182" i="4"/>
  <c r="V176" i="4"/>
  <c r="U176" i="4"/>
  <c r="T176" i="4"/>
  <c r="S176" i="4"/>
  <c r="R176" i="4"/>
  <c r="Q176" i="4"/>
  <c r="V173" i="4"/>
  <c r="U173" i="4"/>
  <c r="T173" i="4"/>
  <c r="S173" i="4"/>
  <c r="R173" i="4"/>
  <c r="Q173" i="4"/>
  <c r="V169" i="4"/>
  <c r="U169" i="4"/>
  <c r="T169" i="4"/>
  <c r="S169" i="4"/>
  <c r="S168" i="4" s="1"/>
  <c r="S167" i="4" s="1"/>
  <c r="S337" i="4" s="1"/>
  <c r="S336" i="4" s="1"/>
  <c r="R169" i="4"/>
  <c r="Q169" i="4"/>
  <c r="R168" i="4"/>
  <c r="R167" i="4" s="1"/>
  <c r="R337" i="4" s="1"/>
  <c r="R336" i="4" s="1"/>
  <c r="V160" i="4"/>
  <c r="U160" i="4"/>
  <c r="T160" i="4"/>
  <c r="S160" i="4"/>
  <c r="R160" i="4"/>
  <c r="Q160" i="4"/>
  <c r="V154" i="4"/>
  <c r="U154" i="4"/>
  <c r="T154" i="4"/>
  <c r="S154" i="4"/>
  <c r="R154" i="4"/>
  <c r="Q154" i="4"/>
  <c r="V143" i="4"/>
  <c r="U143" i="4"/>
  <c r="U333" i="4" s="1"/>
  <c r="U355" i="4" s="1"/>
  <c r="T143" i="4"/>
  <c r="T333" i="4" s="1"/>
  <c r="T355" i="4" s="1"/>
  <c r="S143" i="4"/>
  <c r="R143" i="4"/>
  <c r="Q143" i="4"/>
  <c r="Q333" i="4" s="1"/>
  <c r="Q355" i="4" s="1"/>
  <c r="V133" i="4"/>
  <c r="U133" i="4"/>
  <c r="T133" i="4"/>
  <c r="S133" i="4"/>
  <c r="S330" i="4" s="1"/>
  <c r="R133" i="4"/>
  <c r="R330" i="4" s="1"/>
  <c r="Q133" i="4"/>
  <c r="V122" i="4"/>
  <c r="V330" i="4" s="1"/>
  <c r="U122" i="4"/>
  <c r="U330" i="4" s="1"/>
  <c r="T122" i="4"/>
  <c r="T330" i="4" s="1"/>
  <c r="S122" i="4"/>
  <c r="R122" i="4"/>
  <c r="Q122" i="4"/>
  <c r="Q330" i="4" s="1"/>
  <c r="V113" i="4"/>
  <c r="V112" i="4" s="1"/>
  <c r="U113" i="4"/>
  <c r="T113" i="4"/>
  <c r="T329" i="4" s="1"/>
  <c r="S113" i="4"/>
  <c r="S329" i="4" s="1"/>
  <c r="R113" i="4"/>
  <c r="Q113" i="4"/>
  <c r="S112" i="4"/>
  <c r="V108" i="4"/>
  <c r="V107" i="4" s="1"/>
  <c r="V343" i="4" s="1"/>
  <c r="U108" i="4"/>
  <c r="T108" i="4"/>
  <c r="S108" i="4"/>
  <c r="S107" i="4" s="1"/>
  <c r="S343" i="4" s="1"/>
  <c r="R108" i="4"/>
  <c r="R107" i="4" s="1"/>
  <c r="R343" i="4" s="1"/>
  <c r="Q108" i="4"/>
  <c r="U107" i="4"/>
  <c r="T107" i="4"/>
  <c r="Q107" i="4"/>
  <c r="Q343" i="4" s="1"/>
  <c r="V104" i="4"/>
  <c r="U104" i="4"/>
  <c r="T104" i="4"/>
  <c r="S104" i="4"/>
  <c r="R104" i="4"/>
  <c r="Q104" i="4"/>
  <c r="V101" i="4"/>
  <c r="U101" i="4"/>
  <c r="T101" i="4"/>
  <c r="S101" i="4"/>
  <c r="R101" i="4"/>
  <c r="Q101" i="4"/>
  <c r="V97" i="4"/>
  <c r="V93" i="4" s="1"/>
  <c r="U97" i="4"/>
  <c r="T97" i="4"/>
  <c r="S97" i="4"/>
  <c r="S93" i="4" s="1"/>
  <c r="R97" i="4"/>
  <c r="R93" i="4" s="1"/>
  <c r="Q97" i="4"/>
  <c r="Q93" i="4" s="1"/>
  <c r="U93" i="4"/>
  <c r="T93" i="4"/>
  <c r="V89" i="4"/>
  <c r="V83" i="4" s="1"/>
  <c r="U89" i="4"/>
  <c r="T89" i="4"/>
  <c r="T83" i="4" s="1"/>
  <c r="S89" i="4"/>
  <c r="S83" i="4" s="1"/>
  <c r="R89" i="4"/>
  <c r="R83" i="4" s="1"/>
  <c r="R82" i="4" s="1"/>
  <c r="Q89" i="4"/>
  <c r="Q83" i="4" s="1"/>
  <c r="Q82" i="4" s="1"/>
  <c r="U83" i="4"/>
  <c r="U82" i="4" s="1"/>
  <c r="U65" i="4" s="1"/>
  <c r="U325" i="4" s="1"/>
  <c r="V82" i="4"/>
  <c r="S82" i="4"/>
  <c r="V79" i="4"/>
  <c r="U79" i="4"/>
  <c r="U66" i="4" s="1"/>
  <c r="T79" i="4"/>
  <c r="T66" i="4" s="1"/>
  <c r="S79" i="4"/>
  <c r="R79" i="4"/>
  <c r="Q79" i="4"/>
  <c r="Q66" i="4" s="1"/>
  <c r="V66" i="4"/>
  <c r="V65" i="4" s="1"/>
  <c r="S66" i="4"/>
  <c r="R66" i="4"/>
  <c r="V55" i="4"/>
  <c r="V54" i="4" s="1"/>
  <c r="U54" i="4"/>
  <c r="U53" i="4" s="1"/>
  <c r="T54" i="4"/>
  <c r="T53" i="4" s="1"/>
  <c r="S54" i="4"/>
  <c r="S53" i="4" s="1"/>
  <c r="R54" i="4"/>
  <c r="Q54" i="4"/>
  <c r="V53" i="4"/>
  <c r="R53" i="4"/>
  <c r="Q53" i="4"/>
  <c r="V52" i="4"/>
  <c r="U52" i="4"/>
  <c r="T52" i="4"/>
  <c r="V47" i="4"/>
  <c r="U47" i="4"/>
  <c r="T47" i="4"/>
  <c r="S47" i="4"/>
  <c r="R47" i="4"/>
  <c r="Q47" i="4"/>
  <c r="V43" i="4"/>
  <c r="U43" i="4"/>
  <c r="T43" i="4"/>
  <c r="S43" i="4"/>
  <c r="R43" i="4"/>
  <c r="Q43" i="4"/>
  <c r="Q42" i="4"/>
  <c r="Q38" i="4"/>
  <c r="V37" i="4"/>
  <c r="U37" i="4"/>
  <c r="T37" i="4"/>
  <c r="S37" i="4"/>
  <c r="S25" i="4" s="1"/>
  <c r="S324" i="4" s="1"/>
  <c r="R37" i="4"/>
  <c r="V33" i="4"/>
  <c r="U33" i="4"/>
  <c r="T33" i="4"/>
  <c r="S33" i="4"/>
  <c r="R33" i="4"/>
  <c r="Q33" i="4"/>
  <c r="V26" i="4"/>
  <c r="V25" i="4" s="1"/>
  <c r="U26" i="4"/>
  <c r="T26" i="4"/>
  <c r="S26" i="4"/>
  <c r="R26" i="4"/>
  <c r="Q26" i="4"/>
  <c r="V19" i="4"/>
  <c r="U19" i="4"/>
  <c r="T19" i="4"/>
  <c r="S19" i="4"/>
  <c r="R19" i="4"/>
  <c r="Q19" i="4"/>
  <c r="V16" i="4"/>
  <c r="U16" i="4"/>
  <c r="U321" i="4" s="1"/>
  <c r="T16" i="4"/>
  <c r="T321" i="4" s="1"/>
  <c r="S16" i="4"/>
  <c r="R16" i="4"/>
  <c r="Q16" i="4"/>
  <c r="Q321" i="4" s="1"/>
  <c r="Q15" i="4"/>
  <c r="Q320" i="4" s="1"/>
  <c r="V12" i="4"/>
  <c r="V323" i="4" s="1"/>
  <c r="U12" i="4"/>
  <c r="T12" i="4"/>
  <c r="S12" i="4"/>
  <c r="S323" i="4" s="1"/>
  <c r="R12" i="4"/>
  <c r="R323" i="4" s="1"/>
  <c r="Q12" i="4"/>
  <c r="Q323" i="4" s="1"/>
  <c r="Q10" i="4"/>
  <c r="Q9" i="4" s="1"/>
  <c r="Q8" i="4" s="1"/>
  <c r="V9" i="4"/>
  <c r="V8" i="4" s="1"/>
  <c r="V319" i="4" s="1"/>
  <c r="U9" i="4"/>
  <c r="U8" i="4" s="1"/>
  <c r="T9" i="4"/>
  <c r="S9" i="4"/>
  <c r="R9" i="4"/>
  <c r="R8" i="4" s="1"/>
  <c r="R319" i="4" s="1"/>
  <c r="T8" i="4"/>
  <c r="T319" i="4" s="1"/>
  <c r="S8" i="4"/>
  <c r="S319" i="4" s="1"/>
  <c r="V5" i="4"/>
  <c r="V4" i="4" s="1"/>
  <c r="V318" i="4" s="1"/>
  <c r="U5" i="4"/>
  <c r="U4" i="4" s="1"/>
  <c r="T5" i="4"/>
  <c r="S5" i="4"/>
  <c r="R5" i="4"/>
  <c r="R4" i="4" s="1"/>
  <c r="R318" i="4" s="1"/>
  <c r="Q5" i="4"/>
  <c r="Q4" i="4" s="1"/>
  <c r="T4" i="4"/>
  <c r="S4" i="4"/>
  <c r="T332" i="4" l="1"/>
  <c r="T328" i="4" s="1"/>
  <c r="T181" i="4"/>
  <c r="V335" i="4"/>
  <c r="V181" i="4"/>
  <c r="Q322" i="4"/>
  <c r="Q37" i="4"/>
  <c r="Q353" i="4"/>
  <c r="T343" i="4"/>
  <c r="T267" i="4"/>
  <c r="R344" i="4"/>
  <c r="R342" i="4" s="1"/>
  <c r="V329" i="4"/>
  <c r="V328" i="4" s="1"/>
  <c r="T15" i="4"/>
  <c r="T320" i="4" s="1"/>
  <c r="T322" i="4" s="1"/>
  <c r="T25" i="4"/>
  <c r="T324" i="4" s="1"/>
  <c r="R25" i="4"/>
  <c r="R324" i="4" s="1"/>
  <c r="Q65" i="4"/>
  <c r="Q325" i="4" s="1"/>
  <c r="T112" i="4"/>
  <c r="T111" i="4" s="1"/>
  <c r="Q168" i="4"/>
  <c r="Q167" i="4" s="1"/>
  <c r="Q337" i="4" s="1"/>
  <c r="Q336" i="4" s="1"/>
  <c r="U168" i="4"/>
  <c r="U167" i="4" s="1"/>
  <c r="U337" i="4" s="1"/>
  <c r="U336" i="4" s="1"/>
  <c r="S228" i="4"/>
  <c r="S338" i="4" s="1"/>
  <c r="U353" i="4"/>
  <c r="S268" i="4"/>
  <c r="Q318" i="4"/>
  <c r="U318" i="4"/>
  <c r="U15" i="4"/>
  <c r="U3" i="4" s="1"/>
  <c r="U2" i="4" s="1"/>
  <c r="U25" i="4"/>
  <c r="U324" i="4" s="1"/>
  <c r="Q112" i="4"/>
  <c r="U112" i="4"/>
  <c r="S333" i="4"/>
  <c r="S355" i="4" s="1"/>
  <c r="V168" i="4"/>
  <c r="V167" i="4" s="1"/>
  <c r="V337" i="4" s="1"/>
  <c r="V336" i="4" s="1"/>
  <c r="T168" i="4"/>
  <c r="T167" i="4" s="1"/>
  <c r="T337" i="4" s="1"/>
  <c r="T336" i="4" s="1"/>
  <c r="T228" i="4"/>
  <c r="T352" i="4" s="1"/>
  <c r="R228" i="4"/>
  <c r="R353" i="4"/>
  <c r="R286" i="4"/>
  <c r="V286" i="4"/>
  <c r="V325" i="4" s="1"/>
  <c r="V300" i="4"/>
  <c r="V299" i="4" s="1"/>
  <c r="V298" i="4" s="1"/>
  <c r="V344" i="4" s="1"/>
  <c r="V342" i="4" s="1"/>
  <c r="U320" i="4"/>
  <c r="U322" i="4" s="1"/>
  <c r="R321" i="4"/>
  <c r="R15" i="4"/>
  <c r="R320" i="4" s="1"/>
  <c r="R322" i="4" s="1"/>
  <c r="V321" i="4"/>
  <c r="V15" i="4"/>
  <c r="U332" i="4"/>
  <c r="U181" i="4"/>
  <c r="U111" i="4" s="1"/>
  <c r="T338" i="4"/>
  <c r="S318" i="4"/>
  <c r="S317" i="4" s="1"/>
  <c r="S321" i="4"/>
  <c r="S15" i="4"/>
  <c r="S320" i="4" s="1"/>
  <c r="V324" i="4"/>
  <c r="S342" i="4"/>
  <c r="R338" i="4"/>
  <c r="R352" i="4"/>
  <c r="R351" i="4" s="1"/>
  <c r="V353" i="4"/>
  <c r="V351" i="4" s="1"/>
  <c r="S267" i="4"/>
  <c r="V338" i="4"/>
  <c r="T318" i="4"/>
  <c r="T317" i="4" s="1"/>
  <c r="Q25" i="4"/>
  <c r="Q324" i="4" s="1"/>
  <c r="R65" i="4"/>
  <c r="R325" i="4" s="1"/>
  <c r="U343" i="4"/>
  <c r="R181" i="4"/>
  <c r="R332" i="4"/>
  <c r="Q338" i="4"/>
  <c r="Q340" i="4"/>
  <c r="Q268" i="4"/>
  <c r="Q267" i="4" s="1"/>
  <c r="T344" i="4"/>
  <c r="T342" i="4" s="1"/>
  <c r="Q319" i="4"/>
  <c r="Q317" i="4" s="1"/>
  <c r="S65" i="4"/>
  <c r="S325" i="4" s="1"/>
  <c r="T82" i="4"/>
  <c r="T65" i="4" s="1"/>
  <c r="T325" i="4" s="1"/>
  <c r="R112" i="4"/>
  <c r="R329" i="4"/>
  <c r="R328" i="4" s="1"/>
  <c r="S181" i="4"/>
  <c r="S332" i="4"/>
  <c r="S328" i="4" s="1"/>
  <c r="U338" i="4"/>
  <c r="S352" i="4"/>
  <c r="S351" i="4" s="1"/>
  <c r="T353" i="4"/>
  <c r="R333" i="4"/>
  <c r="R355" i="4" s="1"/>
  <c r="V333" i="4"/>
  <c r="V355" i="4" s="1"/>
  <c r="Q332" i="4"/>
  <c r="Q328" i="4" s="1"/>
  <c r="Q181" i="4"/>
  <c r="V267" i="4"/>
  <c r="V111" i="4" s="1"/>
  <c r="U344" i="4"/>
  <c r="R268" i="4"/>
  <c r="R267" i="4" s="1"/>
  <c r="Q344" i="4"/>
  <c r="Q342" i="4" s="1"/>
  <c r="U329" i="4"/>
  <c r="U328" i="4" s="1"/>
  <c r="S3" i="4" l="1"/>
  <c r="S2" i="4" s="1"/>
  <c r="Q111" i="4"/>
  <c r="U352" i="4"/>
  <c r="U351" i="4" s="1"/>
  <c r="U317" i="4"/>
  <c r="U316" i="4" s="1"/>
  <c r="S111" i="4"/>
  <c r="S327" i="4"/>
  <c r="S350" i="4"/>
  <c r="U350" i="4"/>
  <c r="U327" i="4"/>
  <c r="T350" i="4"/>
  <c r="T327" i="4"/>
  <c r="T3" i="4"/>
  <c r="T2" i="4" s="1"/>
  <c r="R350" i="4"/>
  <c r="R327" i="4"/>
  <c r="Q352" i="4"/>
  <c r="Q351" i="4" s="1"/>
  <c r="Q350" i="4" s="1"/>
  <c r="Q364" i="4" s="1"/>
  <c r="U342" i="4"/>
  <c r="T316" i="4"/>
  <c r="T349" i="4"/>
  <c r="S349" i="4"/>
  <c r="S316" i="4"/>
  <c r="S341" i="4" s="1"/>
  <c r="T351" i="4"/>
  <c r="V320" i="4"/>
  <c r="V3" i="4"/>
  <c r="V2" i="4" s="1"/>
  <c r="V327" i="4"/>
  <c r="V350" i="4"/>
  <c r="Q327" i="4"/>
  <c r="R111" i="4"/>
  <c r="Q316" i="4"/>
  <c r="Q349" i="4"/>
  <c r="Q363" i="4" s="1"/>
  <c r="R3" i="4"/>
  <c r="R2" i="4" s="1"/>
  <c r="R317" i="4"/>
  <c r="S322" i="4"/>
  <c r="Q3" i="4"/>
  <c r="Q2" i="4" s="1"/>
  <c r="U349" i="4" l="1"/>
  <c r="Q341" i="4"/>
  <c r="T341" i="4"/>
  <c r="R364" i="4"/>
  <c r="S364" i="4" s="1"/>
  <c r="T364" i="4" s="1"/>
  <c r="U364" i="4" s="1"/>
  <c r="V364" i="4" s="1"/>
  <c r="V322" i="4"/>
  <c r="V317" i="4"/>
  <c r="R349" i="4"/>
  <c r="R363" i="4" s="1"/>
  <c r="S363" i="4" s="1"/>
  <c r="T363" i="4" s="1"/>
  <c r="U363" i="4" s="1"/>
  <c r="R316" i="4"/>
  <c r="R341" i="4" s="1"/>
  <c r="S348" i="4"/>
  <c r="S347" i="4"/>
  <c r="U341" i="4"/>
  <c r="V349" i="4" l="1"/>
  <c r="V363" i="4" s="1"/>
  <c r="V316" i="4"/>
  <c r="V341" i="4" s="1"/>
  <c r="U348" i="4"/>
  <c r="U347" i="4"/>
  <c r="R348" i="4"/>
  <c r="R347" i="4"/>
  <c r="T348" i="4"/>
  <c r="T347" i="4"/>
  <c r="Q348" i="4"/>
  <c r="Q361" i="4"/>
  <c r="R361" i="4" s="1"/>
  <c r="S361" i="4" s="1"/>
  <c r="T361" i="4" s="1"/>
  <c r="U361" i="4" s="1"/>
  <c r="Q347" i="4"/>
  <c r="Q362" i="4" s="1"/>
  <c r="V361" i="4" l="1"/>
  <c r="V348" i="4"/>
  <c r="V347" i="4"/>
  <c r="R362" i="4"/>
  <c r="S362" i="4" s="1"/>
  <c r="T362" i="4" s="1"/>
  <c r="U362" i="4" s="1"/>
  <c r="V362" i="4" l="1"/>
  <c r="E29" i="5" l="1"/>
  <c r="E25" i="5"/>
  <c r="D25" i="5"/>
  <c r="AB346" i="4" l="1"/>
  <c r="AA346" i="4"/>
  <c r="Z346" i="4"/>
  <c r="Y346" i="4"/>
  <c r="X346" i="4"/>
  <c r="W346" i="4"/>
  <c r="AB345" i="4"/>
  <c r="AA345" i="4"/>
  <c r="Z345" i="4"/>
  <c r="Y345" i="4"/>
  <c r="X345" i="4"/>
  <c r="W345" i="4"/>
  <c r="AB339" i="4"/>
  <c r="AA339" i="4"/>
  <c r="Z339" i="4"/>
  <c r="Y339" i="4"/>
  <c r="X339" i="4"/>
  <c r="W339" i="4"/>
  <c r="AB334" i="4"/>
  <c r="AA334" i="4"/>
  <c r="Z334" i="4"/>
  <c r="Y334" i="4"/>
  <c r="X334" i="4"/>
  <c r="W334" i="4"/>
  <c r="AB326" i="4"/>
  <c r="AA326" i="4"/>
  <c r="Z326" i="4"/>
  <c r="Y326" i="4"/>
  <c r="X326" i="4"/>
  <c r="W326" i="4"/>
  <c r="AB309" i="4"/>
  <c r="AA309" i="4"/>
  <c r="Z309" i="4"/>
  <c r="Y309" i="4"/>
  <c r="X309" i="4"/>
  <c r="W309" i="4"/>
  <c r="AB304" i="4"/>
  <c r="AB303" i="4" s="1"/>
  <c r="AA304" i="4"/>
  <c r="AA303" i="4" s="1"/>
  <c r="Z304" i="4"/>
  <c r="Z303" i="4" s="1"/>
  <c r="Y304" i="4"/>
  <c r="Y303" i="4" s="1"/>
  <c r="X304" i="4"/>
  <c r="X303" i="4" s="1"/>
  <c r="W304" i="4"/>
  <c r="W303" i="4"/>
  <c r="W344" i="4" s="1"/>
  <c r="AB299" i="4"/>
  <c r="AB298" i="4" s="1"/>
  <c r="AA299" i="4"/>
  <c r="Z299" i="4"/>
  <c r="Y299" i="4"/>
  <c r="Y298" i="4" s="1"/>
  <c r="X299" i="4"/>
  <c r="X298" i="4" s="1"/>
  <c r="W299" i="4"/>
  <c r="W298" i="4" s="1"/>
  <c r="AA298" i="4"/>
  <c r="Z298" i="4"/>
  <c r="AB294" i="4"/>
  <c r="AB293" i="4" s="1"/>
  <c r="AA294" i="4"/>
  <c r="Z294" i="4"/>
  <c r="Z293" i="4" s="1"/>
  <c r="Y294" i="4"/>
  <c r="Y293" i="4" s="1"/>
  <c r="X294" i="4"/>
  <c r="W294" i="4"/>
  <c r="W293" i="4" s="1"/>
  <c r="AA293" i="4"/>
  <c r="X293" i="4"/>
  <c r="AB290" i="4"/>
  <c r="AA290" i="4"/>
  <c r="Z290" i="4"/>
  <c r="Y290" i="4"/>
  <c r="X290" i="4"/>
  <c r="W290" i="4"/>
  <c r="AB287" i="4"/>
  <c r="AB286" i="4" s="1"/>
  <c r="AA287" i="4"/>
  <c r="AA286" i="4" s="1"/>
  <c r="Z287" i="4"/>
  <c r="Y287" i="4"/>
  <c r="X287" i="4"/>
  <c r="X286" i="4" s="1"/>
  <c r="W287" i="4"/>
  <c r="W286" i="4" s="1"/>
  <c r="AB282" i="4"/>
  <c r="AA282" i="4"/>
  <c r="Z282" i="4"/>
  <c r="Y282" i="4"/>
  <c r="X282" i="4"/>
  <c r="W282" i="4"/>
  <c r="AB279" i="4"/>
  <c r="AA279" i="4"/>
  <c r="Z279" i="4"/>
  <c r="Y279" i="4"/>
  <c r="X279" i="4"/>
  <c r="W279" i="4"/>
  <c r="AB275" i="4"/>
  <c r="AB340" i="4" s="1"/>
  <c r="AA275" i="4"/>
  <c r="AA340" i="4" s="1"/>
  <c r="Z275" i="4"/>
  <c r="Z340" i="4" s="1"/>
  <c r="Y275" i="4"/>
  <c r="Y340" i="4" s="1"/>
  <c r="X275" i="4"/>
  <c r="X340" i="4" s="1"/>
  <c r="W275" i="4"/>
  <c r="W340" i="4" s="1"/>
  <c r="AB271" i="4"/>
  <c r="AA271" i="4"/>
  <c r="Z271" i="4"/>
  <c r="Z268" i="4" s="1"/>
  <c r="Y271" i="4"/>
  <c r="Y268" i="4" s="1"/>
  <c r="X271" i="4"/>
  <c r="W271" i="4"/>
  <c r="X268" i="4"/>
  <c r="X267" i="4" s="1"/>
  <c r="AB257" i="4"/>
  <c r="AB256" i="4" s="1"/>
  <c r="AA257" i="4"/>
  <c r="AA256" i="4" s="1"/>
  <c r="Z257" i="4"/>
  <c r="Z256" i="4" s="1"/>
  <c r="Y257" i="4"/>
  <c r="Y256" i="4" s="1"/>
  <c r="X257" i="4"/>
  <c r="W257" i="4"/>
  <c r="X256" i="4"/>
  <c r="W256" i="4"/>
  <c r="AB250" i="4"/>
  <c r="AA250" i="4"/>
  <c r="Z250" i="4"/>
  <c r="Y250" i="4"/>
  <c r="X250" i="4"/>
  <c r="W250" i="4"/>
  <c r="AB246" i="4"/>
  <c r="AA246" i="4"/>
  <c r="Z246" i="4"/>
  <c r="Y246" i="4"/>
  <c r="X246" i="4"/>
  <c r="W246" i="4"/>
  <c r="AB240" i="4"/>
  <c r="AA240" i="4"/>
  <c r="Z240" i="4"/>
  <c r="Y240" i="4"/>
  <c r="X240" i="4"/>
  <c r="W240" i="4"/>
  <c r="AB236" i="4"/>
  <c r="AA236" i="4"/>
  <c r="Z236" i="4"/>
  <c r="Y236" i="4"/>
  <c r="X236" i="4"/>
  <c r="W236" i="4"/>
  <c r="AB229" i="4"/>
  <c r="AA229" i="4"/>
  <c r="Z229" i="4"/>
  <c r="Y229" i="4"/>
  <c r="Y228" i="4" s="1"/>
  <c r="X229" i="4"/>
  <c r="W229" i="4"/>
  <c r="X228" i="4"/>
  <c r="AB225" i="4"/>
  <c r="AA225" i="4"/>
  <c r="Z225" i="4"/>
  <c r="Y225" i="4"/>
  <c r="X225" i="4"/>
  <c r="W225" i="4"/>
  <c r="AB222" i="4"/>
  <c r="AA222" i="4"/>
  <c r="Z222" i="4"/>
  <c r="Y222" i="4"/>
  <c r="X222" i="4"/>
  <c r="W222" i="4"/>
  <c r="AB219" i="4"/>
  <c r="AA219" i="4"/>
  <c r="Z219" i="4"/>
  <c r="Y219" i="4"/>
  <c r="X219" i="4"/>
  <c r="W219" i="4"/>
  <c r="AB216" i="4"/>
  <c r="AA216" i="4"/>
  <c r="Z216" i="4"/>
  <c r="Y216" i="4"/>
  <c r="X216" i="4"/>
  <c r="W216" i="4"/>
  <c r="AB211" i="4"/>
  <c r="AB208" i="4" s="1"/>
  <c r="AB206" i="4" s="1"/>
  <c r="AB331" i="4" s="1"/>
  <c r="AA211" i="4"/>
  <c r="AA208" i="4" s="1"/>
  <c r="AA206" i="4" s="1"/>
  <c r="AA331" i="4" s="1"/>
  <c r="Z211" i="4"/>
  <c r="Z208" i="4" s="1"/>
  <c r="Z206" i="4" s="1"/>
  <c r="Z331" i="4" s="1"/>
  <c r="Y211" i="4"/>
  <c r="Y208" i="4" s="1"/>
  <c r="Y206" i="4" s="1"/>
  <c r="Y331" i="4" s="1"/>
  <c r="X211" i="4"/>
  <c r="X208" i="4" s="1"/>
  <c r="X206" i="4" s="1"/>
  <c r="X331" i="4" s="1"/>
  <c r="W211" i="4"/>
  <c r="W208" i="4" s="1"/>
  <c r="W206" i="4" s="1"/>
  <c r="W331" i="4" s="1"/>
  <c r="AB203" i="4"/>
  <c r="AA203" i="4"/>
  <c r="Z203" i="4"/>
  <c r="Y203" i="4"/>
  <c r="X203" i="4"/>
  <c r="W203" i="4"/>
  <c r="AB199" i="4"/>
  <c r="AB193" i="4" s="1"/>
  <c r="AB335" i="4" s="1"/>
  <c r="AA199" i="4"/>
  <c r="AA193" i="4" s="1"/>
  <c r="AA335" i="4" s="1"/>
  <c r="Z199" i="4"/>
  <c r="Z193" i="4" s="1"/>
  <c r="Z335" i="4" s="1"/>
  <c r="Y199" i="4"/>
  <c r="Y193" i="4" s="1"/>
  <c r="Y335" i="4" s="1"/>
  <c r="X199" i="4"/>
  <c r="X193" i="4" s="1"/>
  <c r="X335" i="4" s="1"/>
  <c r="W199" i="4"/>
  <c r="W193" i="4"/>
  <c r="W335" i="4" s="1"/>
  <c r="AB189" i="4"/>
  <c r="AB182" i="4" s="1"/>
  <c r="AA189" i="4"/>
  <c r="AA182" i="4" s="1"/>
  <c r="Z189" i="4"/>
  <c r="Z182" i="4" s="1"/>
  <c r="Y189" i="4"/>
  <c r="Y182" i="4" s="1"/>
  <c r="Y332" i="4" s="1"/>
  <c r="X189" i="4"/>
  <c r="W189" i="4"/>
  <c r="W182" i="4" s="1"/>
  <c r="W332" i="4" s="1"/>
  <c r="X182" i="4"/>
  <c r="X332" i="4" s="1"/>
  <c r="AB176" i="4"/>
  <c r="AA176" i="4"/>
  <c r="Z176" i="4"/>
  <c r="Y176" i="4"/>
  <c r="X176" i="4"/>
  <c r="W176" i="4"/>
  <c r="AB173" i="4"/>
  <c r="AA173" i="4"/>
  <c r="Z173" i="4"/>
  <c r="Y173" i="4"/>
  <c r="X173" i="4"/>
  <c r="W173" i="4"/>
  <c r="AB169" i="4"/>
  <c r="AA169" i="4"/>
  <c r="AA168" i="4" s="1"/>
  <c r="AA167" i="4" s="1"/>
  <c r="AA337" i="4" s="1"/>
  <c r="AA336" i="4" s="1"/>
  <c r="Z169" i="4"/>
  <c r="Z168" i="4" s="1"/>
  <c r="Z167" i="4" s="1"/>
  <c r="Z337" i="4" s="1"/>
  <c r="Z336" i="4" s="1"/>
  <c r="Y169" i="4"/>
  <c r="X169" i="4"/>
  <c r="W169" i="4"/>
  <c r="W168" i="4" s="1"/>
  <c r="W167" i="4" s="1"/>
  <c r="W337" i="4" s="1"/>
  <c r="W336" i="4" s="1"/>
  <c r="AB168" i="4"/>
  <c r="AB167" i="4" s="1"/>
  <c r="AB337" i="4" s="1"/>
  <c r="AB336" i="4" s="1"/>
  <c r="AB160" i="4"/>
  <c r="AA160" i="4"/>
  <c r="Z160" i="4"/>
  <c r="Y160" i="4"/>
  <c r="X160" i="4"/>
  <c r="W160" i="4"/>
  <c r="AB154" i="4"/>
  <c r="AA154" i="4"/>
  <c r="Z154" i="4"/>
  <c r="Y154" i="4"/>
  <c r="X154" i="4"/>
  <c r="W154" i="4"/>
  <c r="AB143" i="4"/>
  <c r="AB333" i="4" s="1"/>
  <c r="AA143" i="4"/>
  <c r="AA333" i="4" s="1"/>
  <c r="Z143" i="4"/>
  <c r="Y143" i="4"/>
  <c r="X143" i="4"/>
  <c r="X333" i="4" s="1"/>
  <c r="W143" i="4"/>
  <c r="W333" i="4" s="1"/>
  <c r="AB133" i="4"/>
  <c r="AA133" i="4"/>
  <c r="Z133" i="4"/>
  <c r="Y133" i="4"/>
  <c r="X133" i="4"/>
  <c r="W133" i="4"/>
  <c r="AB122" i="4"/>
  <c r="AB330" i="4" s="1"/>
  <c r="AA122" i="4"/>
  <c r="AA330" i="4" s="1"/>
  <c r="Z122" i="4"/>
  <c r="Y122" i="4"/>
  <c r="X122" i="4"/>
  <c r="X330" i="4" s="1"/>
  <c r="W122" i="4"/>
  <c r="W330" i="4" s="1"/>
  <c r="AB113" i="4"/>
  <c r="AB329" i="4" s="1"/>
  <c r="AA113" i="4"/>
  <c r="AA329" i="4" s="1"/>
  <c r="Z113" i="4"/>
  <c r="Z329" i="4" s="1"/>
  <c r="Y113" i="4"/>
  <c r="X113" i="4"/>
  <c r="W113" i="4"/>
  <c r="AB112" i="4"/>
  <c r="AA112" i="4"/>
  <c r="AB108" i="4"/>
  <c r="AB107" i="4" s="1"/>
  <c r="AB343" i="4" s="1"/>
  <c r="AA108" i="4"/>
  <c r="AA107" i="4" s="1"/>
  <c r="AA343" i="4" s="1"/>
  <c r="Z108" i="4"/>
  <c r="Z107" i="4" s="1"/>
  <c r="Y108" i="4"/>
  <c r="Y107" i="4" s="1"/>
  <c r="X108" i="4"/>
  <c r="W108" i="4"/>
  <c r="W107" i="4" s="1"/>
  <c r="W343" i="4" s="1"/>
  <c r="X107" i="4"/>
  <c r="AB104" i="4"/>
  <c r="AA104" i="4"/>
  <c r="Z104" i="4"/>
  <c r="Y104" i="4"/>
  <c r="X104" i="4"/>
  <c r="W104" i="4"/>
  <c r="AB101" i="4"/>
  <c r="AA101" i="4"/>
  <c r="Z101" i="4"/>
  <c r="Y101" i="4"/>
  <c r="X101" i="4"/>
  <c r="W101" i="4"/>
  <c r="AB97" i="4"/>
  <c r="AB93" i="4" s="1"/>
  <c r="AA97" i="4"/>
  <c r="AA93" i="4" s="1"/>
  <c r="Z97" i="4"/>
  <c r="Z93" i="4" s="1"/>
  <c r="Z82" i="4" s="1"/>
  <c r="Y97" i="4"/>
  <c r="X97" i="4"/>
  <c r="X93" i="4" s="1"/>
  <c r="W97" i="4"/>
  <c r="W93" i="4" s="1"/>
  <c r="Y93" i="4"/>
  <c r="AB89" i="4"/>
  <c r="AB83" i="4" s="1"/>
  <c r="AB82" i="4" s="1"/>
  <c r="AA89" i="4"/>
  <c r="AA83" i="4" s="1"/>
  <c r="AA82" i="4" s="1"/>
  <c r="Z89" i="4"/>
  <c r="Z83" i="4" s="1"/>
  <c r="Y89" i="4"/>
  <c r="Y83" i="4" s="1"/>
  <c r="X89" i="4"/>
  <c r="X83" i="4" s="1"/>
  <c r="W89" i="4"/>
  <c r="W83" i="4" s="1"/>
  <c r="AB79" i="4"/>
  <c r="AB66" i="4" s="1"/>
  <c r="AB65" i="4" s="1"/>
  <c r="AB325" i="4" s="1"/>
  <c r="AA79" i="4"/>
  <c r="Z79" i="4"/>
  <c r="Y79" i="4"/>
  <c r="Y66" i="4" s="1"/>
  <c r="X79" i="4"/>
  <c r="X66" i="4" s="1"/>
  <c r="W79" i="4"/>
  <c r="W66" i="4" s="1"/>
  <c r="AA66" i="4"/>
  <c r="Z66" i="4"/>
  <c r="AB54" i="4"/>
  <c r="AB53" i="4" s="1"/>
  <c r="AA54" i="4"/>
  <c r="AA53" i="4" s="1"/>
  <c r="Z54" i="4"/>
  <c r="Z53" i="4" s="1"/>
  <c r="Y54" i="4"/>
  <c r="Y53" i="4" s="1"/>
  <c r="X54" i="4"/>
  <c r="W54" i="4"/>
  <c r="W53" i="4" s="1"/>
  <c r="X53" i="4"/>
  <c r="AB47" i="4"/>
  <c r="AA47" i="4"/>
  <c r="Z47" i="4"/>
  <c r="Y47" i="4"/>
  <c r="X47" i="4"/>
  <c r="W47" i="4"/>
  <c r="AB43" i="4"/>
  <c r="AA43" i="4"/>
  <c r="Z43" i="4"/>
  <c r="Y43" i="4"/>
  <c r="X43" i="4"/>
  <c r="W43" i="4"/>
  <c r="AB37" i="4"/>
  <c r="AA37" i="4"/>
  <c r="Z37" i="4"/>
  <c r="Y37" i="4"/>
  <c r="X37" i="4"/>
  <c r="W37" i="4"/>
  <c r="AB33" i="4"/>
  <c r="AA33" i="4"/>
  <c r="Z33" i="4"/>
  <c r="Y33" i="4"/>
  <c r="X33" i="4"/>
  <c r="W33" i="4"/>
  <c r="AB26" i="4"/>
  <c r="AA26" i="4"/>
  <c r="Z26" i="4"/>
  <c r="Y26" i="4"/>
  <c r="X26" i="4"/>
  <c r="W26" i="4"/>
  <c r="X25" i="4"/>
  <c r="X324" i="4" s="1"/>
  <c r="AB19" i="4"/>
  <c r="AA19" i="4"/>
  <c r="Z19" i="4"/>
  <c r="Y19" i="4"/>
  <c r="X19" i="4"/>
  <c r="W19" i="4"/>
  <c r="AB16" i="4"/>
  <c r="AB321" i="4" s="1"/>
  <c r="AA16" i="4"/>
  <c r="AA321" i="4" s="1"/>
  <c r="Z16" i="4"/>
  <c r="Z321" i="4" s="1"/>
  <c r="Y16" i="4"/>
  <c r="Y321" i="4" s="1"/>
  <c r="X16" i="4"/>
  <c r="X321" i="4" s="1"/>
  <c r="W16" i="4"/>
  <c r="W321" i="4" s="1"/>
  <c r="AB12" i="4"/>
  <c r="AB323" i="4" s="1"/>
  <c r="AA12" i="4"/>
  <c r="AA323" i="4" s="1"/>
  <c r="Z12" i="4"/>
  <c r="Z323" i="4" s="1"/>
  <c r="Y12" i="4"/>
  <c r="Y323" i="4" s="1"/>
  <c r="X12" i="4"/>
  <c r="X323" i="4" s="1"/>
  <c r="W12" i="4"/>
  <c r="W323" i="4" s="1"/>
  <c r="AB9" i="4"/>
  <c r="AB8" i="4" s="1"/>
  <c r="AB319" i="4" s="1"/>
  <c r="AA9" i="4"/>
  <c r="Z9" i="4"/>
  <c r="Y9" i="4"/>
  <c r="Y8" i="4" s="1"/>
  <c r="Y319" i="4" s="1"/>
  <c r="X9" i="4"/>
  <c r="X8" i="4" s="1"/>
  <c r="X319" i="4" s="1"/>
  <c r="W9" i="4"/>
  <c r="W8" i="4" s="1"/>
  <c r="AA8" i="4"/>
  <c r="Z8" i="4"/>
  <c r="Z319" i="4" s="1"/>
  <c r="AB5" i="4"/>
  <c r="AB4" i="4" s="1"/>
  <c r="AA5" i="4"/>
  <c r="Z5" i="4"/>
  <c r="Z4" i="4" s="1"/>
  <c r="Z318" i="4" s="1"/>
  <c r="Y5" i="4"/>
  <c r="Y4" i="4" s="1"/>
  <c r="X5" i="4"/>
  <c r="X4" i="4" s="1"/>
  <c r="X318" i="4" s="1"/>
  <c r="W5" i="4"/>
  <c r="W4" i="4" s="1"/>
  <c r="AA4" i="4"/>
  <c r="H29" i="5"/>
  <c r="G29" i="5"/>
  <c r="F29" i="5"/>
  <c r="H27" i="5"/>
  <c r="G27" i="5"/>
  <c r="F27" i="5"/>
  <c r="H26" i="5"/>
  <c r="G26" i="5"/>
  <c r="F26" i="5"/>
  <c r="C25" i="5"/>
  <c r="H25" i="5" s="1"/>
  <c r="H24" i="5"/>
  <c r="G24" i="5"/>
  <c r="F24" i="5"/>
  <c r="H23" i="5"/>
  <c r="G23" i="5"/>
  <c r="F23" i="5"/>
  <c r="H22" i="5"/>
  <c r="G22" i="5"/>
  <c r="F22" i="5"/>
  <c r="H21" i="5"/>
  <c r="G21" i="5"/>
  <c r="F21" i="5"/>
  <c r="H20" i="5"/>
  <c r="G20" i="5"/>
  <c r="F20" i="5"/>
  <c r="E19" i="5"/>
  <c r="E17" i="5" s="1"/>
  <c r="D19" i="5"/>
  <c r="C19" i="5"/>
  <c r="H15" i="5"/>
  <c r="G15" i="5"/>
  <c r="F15" i="5"/>
  <c r="F14" i="5" s="1"/>
  <c r="E14" i="5"/>
  <c r="D14" i="5"/>
  <c r="C14" i="5"/>
  <c r="X82" i="4" l="1"/>
  <c r="Y318" i="4"/>
  <c r="Y25" i="4"/>
  <c r="Y352" i="4" s="1"/>
  <c r="G19" i="5"/>
  <c r="AA319" i="4"/>
  <c r="Y330" i="4"/>
  <c r="Y333" i="4"/>
  <c r="X168" i="4"/>
  <c r="X167" i="4" s="1"/>
  <c r="X337" i="4" s="1"/>
  <c r="X336" i="4" s="1"/>
  <c r="W228" i="4"/>
  <c r="W338" i="4" s="1"/>
  <c r="AA228" i="4"/>
  <c r="AA338" i="4" s="1"/>
  <c r="W268" i="4"/>
  <c r="W267" i="4" s="1"/>
  <c r="AA268" i="4"/>
  <c r="AA267" i="4" s="1"/>
  <c r="Y286" i="4"/>
  <c r="Y267" i="4" s="1"/>
  <c r="AA15" i="4"/>
  <c r="AA320" i="4" s="1"/>
  <c r="AA322" i="4" s="1"/>
  <c r="Y343" i="4"/>
  <c r="Z112" i="4"/>
  <c r="Z330" i="4"/>
  <c r="Z333" i="4"/>
  <c r="Y168" i="4"/>
  <c r="Y167" i="4" s="1"/>
  <c r="Y337" i="4" s="1"/>
  <c r="Y336" i="4" s="1"/>
  <c r="AB228" i="4"/>
  <c r="AB268" i="4"/>
  <c r="Z286" i="4"/>
  <c r="Z267" i="4" s="1"/>
  <c r="X65" i="4"/>
  <c r="X325" i="4" s="1"/>
  <c r="W82" i="4"/>
  <c r="H19" i="5"/>
  <c r="F19" i="5"/>
  <c r="Y344" i="4"/>
  <c r="Y342" i="4"/>
  <c r="E30" i="5"/>
  <c r="AA25" i="4"/>
  <c r="AA324" i="4" s="1"/>
  <c r="Z25" i="4"/>
  <c r="Z324" i="4" s="1"/>
  <c r="W342" i="4"/>
  <c r="D17" i="5"/>
  <c r="G17" i="5" s="1"/>
  <c r="AB25" i="4"/>
  <c r="AB352" i="4" s="1"/>
  <c r="W25" i="4"/>
  <c r="W324" i="4" s="1"/>
  <c r="Z65" i="4"/>
  <c r="X343" i="4"/>
  <c r="X342" i="4" s="1"/>
  <c r="AB267" i="4"/>
  <c r="AA344" i="4"/>
  <c r="AA342" i="4" s="1"/>
  <c r="AB15" i="4"/>
  <c r="AB320" i="4" s="1"/>
  <c r="AB322" i="4" s="1"/>
  <c r="Z343" i="4"/>
  <c r="X344" i="4"/>
  <c r="Z344" i="4"/>
  <c r="C30" i="5"/>
  <c r="H30" i="5" s="1"/>
  <c r="H14" i="5"/>
  <c r="C17" i="5"/>
  <c r="H17" i="5" s="1"/>
  <c r="F25" i="5"/>
  <c r="AA318" i="4"/>
  <c r="W319" i="4"/>
  <c r="AA65" i="4"/>
  <c r="AA325" i="4" s="1"/>
  <c r="W65" i="4"/>
  <c r="W325" i="4" s="1"/>
  <c r="Z228" i="4"/>
  <c r="Z352" i="4" s="1"/>
  <c r="AB318" i="4"/>
  <c r="W318" i="4"/>
  <c r="X15" i="4"/>
  <c r="X320" i="4" s="1"/>
  <c r="X322" i="4" s="1"/>
  <c r="Y82" i="4"/>
  <c r="Y65" i="4" s="1"/>
  <c r="X352" i="4"/>
  <c r="W329" i="4"/>
  <c r="W328" i="4" s="1"/>
  <c r="W112" i="4"/>
  <c r="W353" i="4"/>
  <c r="Y15" i="4"/>
  <c r="Y320" i="4" s="1"/>
  <c r="Y322" i="4" s="1"/>
  <c r="Z15" i="4"/>
  <c r="Z320" i="4" s="1"/>
  <c r="Z322" i="4" s="1"/>
  <c r="X112" i="4"/>
  <c r="X329" i="4"/>
  <c r="X328" i="4" s="1"/>
  <c r="X353" i="4"/>
  <c r="Y112" i="4"/>
  <c r="Y329" i="4"/>
  <c r="Y328" i="4" s="1"/>
  <c r="Y353" i="4"/>
  <c r="Z332" i="4"/>
  <c r="Z328" i="4" s="1"/>
  <c r="Z181" i="4"/>
  <c r="Z353" i="4"/>
  <c r="AA332" i="4"/>
  <c r="AA328" i="4" s="1"/>
  <c r="AA181" i="4"/>
  <c r="AA111" i="4" s="1"/>
  <c r="AB338" i="4"/>
  <c r="AA353" i="4"/>
  <c r="Z317" i="4"/>
  <c r="AB332" i="4"/>
  <c r="AB328" i="4" s="1"/>
  <c r="AB181" i="4"/>
  <c r="AB353" i="4"/>
  <c r="W15" i="4"/>
  <c r="W320" i="4" s="1"/>
  <c r="W322" i="4" s="1"/>
  <c r="W352" i="4"/>
  <c r="W351" i="4" s="1"/>
  <c r="AB344" i="4"/>
  <c r="AB342" i="4" s="1"/>
  <c r="W181" i="4"/>
  <c r="X181" i="4"/>
  <c r="X338" i="4"/>
  <c r="Y181" i="4"/>
  <c r="Y338" i="4"/>
  <c r="G25" i="5"/>
  <c r="G14" i="5"/>
  <c r="AB324" i="4" l="1"/>
  <c r="AA317" i="4"/>
  <c r="AA349" i="4" s="1"/>
  <c r="X317" i="4"/>
  <c r="X349" i="4" s="1"/>
  <c r="F17" i="5"/>
  <c r="D30" i="5"/>
  <c r="Z325" i="4"/>
  <c r="Z111" i="4"/>
  <c r="AA316" i="4"/>
  <c r="AB111" i="4"/>
  <c r="Y111" i="4"/>
  <c r="X3" i="4"/>
  <c r="X2" i="4" s="1"/>
  <c r="Z338" i="4"/>
  <c r="Z327" i="4" s="1"/>
  <c r="Y324" i="4"/>
  <c r="Y325" i="4"/>
  <c r="AB3" i="4"/>
  <c r="AB2" i="4" s="1"/>
  <c r="AA352" i="4"/>
  <c r="AA351" i="4" s="1"/>
  <c r="AA350" i="4" s="1"/>
  <c r="AA3" i="4"/>
  <c r="AA2" i="4" s="1"/>
  <c r="Y317" i="4"/>
  <c r="Y349" i="4" s="1"/>
  <c r="AB317" i="4"/>
  <c r="AB349" i="4" s="1"/>
  <c r="Z342" i="4"/>
  <c r="AB327" i="4"/>
  <c r="AA327" i="4"/>
  <c r="X327" i="4"/>
  <c r="AB351" i="4"/>
  <c r="AB350" i="4" s="1"/>
  <c r="X111" i="4"/>
  <c r="Z3" i="4"/>
  <c r="Z2" i="4" s="1"/>
  <c r="W327" i="4"/>
  <c r="W350" i="4"/>
  <c r="X351" i="4"/>
  <c r="X350" i="4" s="1"/>
  <c r="Y3" i="4"/>
  <c r="Y2" i="4" s="1"/>
  <c r="Y316" i="4"/>
  <c r="W3" i="4"/>
  <c r="W2" i="4" s="1"/>
  <c r="Z351" i="4"/>
  <c r="Z350" i="4" s="1"/>
  <c r="X316" i="4"/>
  <c r="X341" i="4" s="1"/>
  <c r="Y327" i="4"/>
  <c r="Z316" i="4"/>
  <c r="Z349" i="4"/>
  <c r="Y351" i="4"/>
  <c r="Y350" i="4" s="1"/>
  <c r="AB316" i="4"/>
  <c r="W111" i="4"/>
  <c r="W317" i="4"/>
  <c r="AA341" i="4" l="1"/>
  <c r="AB341" i="4"/>
  <c r="Z341" i="4"/>
  <c r="AA348" i="4"/>
  <c r="AA347" i="4"/>
  <c r="AB348" i="4"/>
  <c r="AB347" i="4"/>
  <c r="W349" i="4"/>
  <c r="W316" i="4"/>
  <c r="W341" i="4" s="1"/>
  <c r="Y341" i="4"/>
  <c r="Z348" i="4"/>
  <c r="Z347" i="4"/>
  <c r="X348" i="4"/>
  <c r="X347" i="4"/>
  <c r="Y348" i="4" l="1"/>
  <c r="Y347" i="4"/>
  <c r="W348" i="4"/>
  <c r="W347" i="4"/>
</calcChain>
</file>

<file path=xl/sharedStrings.xml><?xml version="1.0" encoding="utf-8"?>
<sst xmlns="http://schemas.openxmlformats.org/spreadsheetml/2006/main" count="777" uniqueCount="701">
  <si>
    <t>GASTO PROGRAMABLE ACUMULADO</t>
  </si>
  <si>
    <t>6,2,4,0,0,0,0</t>
  </si>
  <si>
    <t>INGRESOS PROPIOS ACUMULADO</t>
  </si>
  <si>
    <t>6,2,3,0,0,0,0</t>
  </si>
  <si>
    <t>BALANCE PRIMARIO ACUMULADO</t>
  </si>
  <si>
    <t>6,2,2,0,0,0,0</t>
  </si>
  <si>
    <t>BALANCE FINANCIERO TOTAL ACUMULADO</t>
  </si>
  <si>
    <t>6,2,1,0,0,0,0</t>
  </si>
  <si>
    <t>RESULTADOS ACUMULADOS</t>
  </si>
  <si>
    <t>6,2,0,0,0,0,0</t>
  </si>
  <si>
    <t>DISPONIBILIDAD FINAL</t>
  </si>
  <si>
    <t>6,3,2,0,0,0,0</t>
  </si>
  <si>
    <t>DISPONIBILIDAD INICIAL</t>
  </si>
  <si>
    <t>6,3,1,0,0,0,0</t>
  </si>
  <si>
    <t>DISPONIBILIDAD CONTABLE</t>
  </si>
  <si>
    <t>6,3,0,0,0,0,0</t>
  </si>
  <si>
    <t>INVERSIÓN FÍSICA CON RECURSOS PRESUPUESTARIOS</t>
  </si>
  <si>
    <t>6,1,2,0,0,0,0</t>
  </si>
  <si>
    <t>INVERSIÓN FÍSICA CON RECURSOS PROPIOS</t>
  </si>
  <si>
    <t>6,1,1,0,0,0,0</t>
  </si>
  <si>
    <t>PARTIDAS INFORMATIVAS</t>
  </si>
  <si>
    <t>6,0,0,0,0,0,0</t>
  </si>
  <si>
    <t>OPERACIONES AJENAS NETAS RECUPERABLES</t>
  </si>
  <si>
    <t>5,1,10,2,0,0,0</t>
  </si>
  <si>
    <t>OPERACIONES AJENAS NETAS DE TERCEROS</t>
  </si>
  <si>
    <t>5,1,10,1,0,0,0</t>
  </si>
  <si>
    <t>OPERACIONES AJENAS NETAS</t>
  </si>
  <si>
    <t>5,1,10,0,0,0,0</t>
  </si>
  <si>
    <t>GASTO PROGRAMABLE</t>
  </si>
  <si>
    <t>5,1,9,0,0,0,0</t>
  </si>
  <si>
    <t>INGRESOS PROPIOS</t>
  </si>
  <si>
    <t>5,1,8,0,0,0,0</t>
  </si>
  <si>
    <t>BALANCE ANTES DE SUBSIDIOS Y TRANSFERENCIAS</t>
  </si>
  <si>
    <t>5,1,7,0,0,0,0</t>
  </si>
  <si>
    <t>BALANCE PRIMARIO</t>
  </si>
  <si>
    <t>5,1,6,0,0,0,0</t>
  </si>
  <si>
    <t>RETIRO DEL PATRIMONIO INVERTIDO DE LA NACIÓN</t>
  </si>
  <si>
    <t>5,1,5,4,0,0,0</t>
  </si>
  <si>
    <t>DISCREPANCIA ESTADÍSTICA</t>
  </si>
  <si>
    <t>5,1,5,3,0,0,0</t>
  </si>
  <si>
    <t>VARIACIÓN DE DISPONIBILIDADES</t>
  </si>
  <si>
    <t>5,1,5,2,0,0,0</t>
  </si>
  <si>
    <t>ENDEUDAMIENTO NETO</t>
  </si>
  <si>
    <t>5,1,5,1,0,0,0</t>
  </si>
  <si>
    <t>FINANCIAMIENTO NETO TOTAL</t>
  </si>
  <si>
    <t>5,1,5,0,0,0,0</t>
  </si>
  <si>
    <t>BALANCE FINANCIERO</t>
  </si>
  <si>
    <t>5,1,4,0,0,0,0</t>
  </si>
  <si>
    <t>ENTEROS A LA TESOFE</t>
  </si>
  <si>
    <t>5,1,3,0,0,0,0</t>
  </si>
  <si>
    <t>OTROS GASTOS</t>
  </si>
  <si>
    <t>5,1,2,8,0,0,0</t>
  </si>
  <si>
    <t>EGRESOS POR OPERACIONES AJENAS</t>
  </si>
  <si>
    <t>5,1,2,7,0,0,0</t>
  </si>
  <si>
    <t>COSTO FINANCIERO</t>
  </si>
  <si>
    <t>5,1,2,6,1,0,0</t>
  </si>
  <si>
    <t>OTROS DE INVERSIÓN FÍSICA</t>
  </si>
  <si>
    <t>5,1,2,4,0,0,0</t>
  </si>
  <si>
    <t>INVERSIÓN FINANCIERA</t>
  </si>
  <si>
    <t>5,1,2,3,0,0,0</t>
  </si>
  <si>
    <t>INVERSIÓN FÍSICA</t>
  </si>
  <si>
    <t>5,1,2,2,0,0,0</t>
  </si>
  <si>
    <t>OTROS GASTOS CORRIENTES</t>
  </si>
  <si>
    <t>5,1,2,1,5,0,0</t>
  </si>
  <si>
    <t>PENSIONES</t>
  </si>
  <si>
    <t>5,1,2,1,3,0,0</t>
  </si>
  <si>
    <t>GASTO DE OPERACIÓN</t>
  </si>
  <si>
    <t>5,1,2,1,2,0,0</t>
  </si>
  <si>
    <t>SERVICIOS PERSONALES</t>
  </si>
  <si>
    <t>5,1,2,1,1,0,0</t>
  </si>
  <si>
    <t>GASTO CORRIENTE</t>
  </si>
  <si>
    <t>5,1,2,1,0,0,0</t>
  </si>
  <si>
    <t>GASTO TOTAL</t>
  </si>
  <si>
    <t>5,1,2,0,0,0,0</t>
  </si>
  <si>
    <t>OTROS INGRESOS</t>
  </si>
  <si>
    <t>5,1,1,4,0,0,0</t>
  </si>
  <si>
    <t>SUBSIDIOS Y TRANSFERENCIAS NETOS DEL GOBIERNO FEDERAL</t>
  </si>
  <si>
    <t>5,1,1,3,0,0,0</t>
  </si>
  <si>
    <t>INGRESOS POR OPERACIONES AJENAS</t>
  </si>
  <si>
    <t>5,1,1,2,0,0,0</t>
  </si>
  <si>
    <t>VENTA DE INVERSIONES</t>
  </si>
  <si>
    <t>5,1,1,1,4,0,0</t>
  </si>
  <si>
    <t>OTROS DIVERSOS</t>
  </si>
  <si>
    <t>5,1,1,1,3,2,0</t>
  </si>
  <si>
    <t>PRODUCTOS FINANCIEROS</t>
  </si>
  <si>
    <t>5,1,1,1,3,1,0</t>
  </si>
  <si>
    <t>INGRESOS DIVERSOS</t>
  </si>
  <si>
    <t>5,1,1,1,3,0,0</t>
  </si>
  <si>
    <t>VENTA NETA DE SERVICIOS</t>
  </si>
  <si>
    <t>5,1,1,1,2,0,0</t>
  </si>
  <si>
    <t>VENTA NETA DE BIENES</t>
  </si>
  <si>
    <t>5,1,1,1,1,0,0</t>
  </si>
  <si>
    <t>INGRESOS CORRIENTES Y DE CAPITAL</t>
  </si>
  <si>
    <t>5,1,1,1,0,0,0</t>
  </si>
  <si>
    <t>INGRESOS TOTALES</t>
  </si>
  <si>
    <t>5,1,1,0,0,0,0</t>
  </si>
  <si>
    <t>RESULTADOS DEL SECTOR PARAESTATAL NO FINANCIERO</t>
  </si>
  <si>
    <t>5,1,0,0,0,0,0</t>
  </si>
  <si>
    <t>4,7,0,0,0,0,0</t>
  </si>
  <si>
    <t>4,5,0,0,0,0,0</t>
  </si>
  <si>
    <t>OPERACIONES EN TRÁNSITO</t>
  </si>
  <si>
    <t>4,2,0,0,0,0,0</t>
  </si>
  <si>
    <t>OTROS</t>
  </si>
  <si>
    <t>4,1,50,0,0,0,0</t>
  </si>
  <si>
    <t>REVALUACIÓN POR TIPO DE CAMBIO</t>
  </si>
  <si>
    <t>4,1,1,6,0,0,0</t>
  </si>
  <si>
    <t>REVALUACIÓN DE SALDOS DE DISPONIBILIDADES</t>
  </si>
  <si>
    <t>4,1,1,0,0,0,0</t>
  </si>
  <si>
    <t>AJUSTES</t>
  </si>
  <si>
    <t>4,0,0,0,0,0,0</t>
  </si>
  <si>
    <t>DISPONIBILIDAD EXTERNA</t>
  </si>
  <si>
    <t>3,2,2,0,0,0,0</t>
  </si>
  <si>
    <t>MONEDA EXTRANJERA</t>
  </si>
  <si>
    <t>3,2,1,2,0,0,0</t>
  </si>
  <si>
    <t>MONEDA NACIONAL</t>
  </si>
  <si>
    <t>3,2,1,1,0,0,0</t>
  </si>
  <si>
    <t>DISPONIBILIDAD INTERNA</t>
  </si>
  <si>
    <t>3,2,1,0,0,0,0</t>
  </si>
  <si>
    <t>SALDO FINAL DE DISPONIBILIDADES</t>
  </si>
  <si>
    <t>3,2,0,0,0,0,0</t>
  </si>
  <si>
    <t>3,1,2,0,0,0,0</t>
  </si>
  <si>
    <t>3,1,1,2,0,0,0</t>
  </si>
  <si>
    <t>3,1,1,1,0,0,0</t>
  </si>
  <si>
    <t>3,1,1,0,0,0,0</t>
  </si>
  <si>
    <t>SALDO INICIAL DE DISPONIBILIDADES</t>
  </si>
  <si>
    <t>3,1,0,0,0,0,0</t>
  </si>
  <si>
    <t>DISPONIBILIDADES FINANCIERAS Y POSICIÓN LÍQUIDA</t>
  </si>
  <si>
    <t>3,0,0,0,0,0,0</t>
  </si>
  <si>
    <t>AMORTIZACIÓN DE LA DEUDA EXTERNA</t>
  </si>
  <si>
    <t>2,5,1,2,0,0,0</t>
  </si>
  <si>
    <t>AMORTIZACIÓN DE LA DEUDA INTERNA</t>
  </si>
  <si>
    <t>2,5,1,1,0,0,0</t>
  </si>
  <si>
    <t>AMORTIZACIÓN DE LA DEUDA</t>
  </si>
  <si>
    <t>2,5,1,0,0,0,0</t>
  </si>
  <si>
    <t>AMORTIZACIÓN DE LA DEUDA PÚBLICA Y OTROS FINANCIAMIENTOS</t>
  </si>
  <si>
    <t>2,5,0,0,0,0,0</t>
  </si>
  <si>
    <t>CAPITAL</t>
  </si>
  <si>
    <t>2,6,2,3,2,0,0</t>
  </si>
  <si>
    <t>CORRIENTES</t>
  </si>
  <si>
    <t>2,6,2,3,1,0,0</t>
  </si>
  <si>
    <t>REINTEGROS DE APOYOS DEL RAMO</t>
  </si>
  <si>
    <t>2,6,2,3,0,0,0</t>
  </si>
  <si>
    <t>2,6,2,2,2,0,0</t>
  </si>
  <si>
    <t>2,6,2,2,1,0,0</t>
  </si>
  <si>
    <t>REINTEGROS AL PRESUPUESTO</t>
  </si>
  <si>
    <t>2,6,2,2,0,0,0</t>
  </si>
  <si>
    <t>REINTEGROS AL PRESUPUESTO Y DE APOYOS</t>
  </si>
  <si>
    <t>2,6,2,0,0,0,0</t>
  </si>
  <si>
    <t>OTROS COMPENSADOS EN INGRESOS PROPIOS</t>
  </si>
  <si>
    <t>2,6,1,50,0,0,0</t>
  </si>
  <si>
    <t>EXTERNO</t>
  </si>
  <si>
    <t>2,6,1,9,2,0,0</t>
  </si>
  <si>
    <t>INTERNO</t>
  </si>
  <si>
    <t>2,6,1,9,1,0,0</t>
  </si>
  <si>
    <t>OTROS COSTOS DE SERVICIOS</t>
  </si>
  <si>
    <t>2,6,1,9,0,0,0</t>
  </si>
  <si>
    <t>2,6,1,8,2,0,0</t>
  </si>
  <si>
    <t>2,6,1,8,1,0,0</t>
  </si>
  <si>
    <t>OTROS COSTOS DE BIENES</t>
  </si>
  <si>
    <t>2,6,1,8,0,0,0</t>
  </si>
  <si>
    <t>COORDINACIÓN FISCAL</t>
  </si>
  <si>
    <t>2,6,1,7,3,0,0</t>
  </si>
  <si>
    <t>EXTRAORDINARIOS A LA TESOFE</t>
  </si>
  <si>
    <t>2,6,1,7,2,0,0</t>
  </si>
  <si>
    <t>ORDINARIOS A LA TESOFE</t>
  </si>
  <si>
    <t>2,6,1,7,1,0,0</t>
  </si>
  <si>
    <t>ENTEROS A LA FEDERACIÓN</t>
  </si>
  <si>
    <t>2,6,1,7,0,0,0</t>
  </si>
  <si>
    <t>OTRAS CONTRIBUCIONES</t>
  </si>
  <si>
    <t>2,6,1,6,50,0,0</t>
  </si>
  <si>
    <t>INDIRECTAS</t>
  </si>
  <si>
    <t>2,6,1,6,2,0,0</t>
  </si>
  <si>
    <t>DIRECTAS</t>
  </si>
  <si>
    <t>2,6,1,6,1,0,0</t>
  </si>
  <si>
    <t>CONTRIBUCIONES</t>
  </si>
  <si>
    <t>2,6,1,6,0,0,0</t>
  </si>
  <si>
    <t>COMISIONES</t>
  </si>
  <si>
    <t>2,6,1,4,0,0,0</t>
  </si>
  <si>
    <t>PREMIOS</t>
  </si>
  <si>
    <t>2,6,1,3,0,0,0</t>
  </si>
  <si>
    <t>EN INGRESOS PROPIOS</t>
  </si>
  <si>
    <t>2,6,1,0,0,0,0</t>
  </si>
  <si>
    <t>GASTOS COMPENSADOS EN INGRESOS</t>
  </si>
  <si>
    <t>2,6,0,0,0,0,0</t>
  </si>
  <si>
    <t>OTRAS EROGACIONES RECUPERABLES</t>
  </si>
  <si>
    <t>2,2,9,6,0,0,0</t>
  </si>
  <si>
    <t>IVA (TASA CERO)</t>
  </si>
  <si>
    <t>2,2,9,5,0,0,0</t>
  </si>
  <si>
    <t>DEPÓSITOS EN GARANTÍA</t>
  </si>
  <si>
    <t>2,2,9,4,0,0,0</t>
  </si>
  <si>
    <t>PAGO DE JUBILACIONES A CARGO DEL IMSS</t>
  </si>
  <si>
    <t>2,2,9,3,0,0,0</t>
  </si>
  <si>
    <t>PAGO DE INCAPACIDADES A CARGO DEL IMSS</t>
  </si>
  <si>
    <t>2,2,9,2,0,0,0</t>
  </si>
  <si>
    <t>OTROS PRÉSTAMOS</t>
  </si>
  <si>
    <t>2,2,9,1,4,0,0</t>
  </si>
  <si>
    <t>AL FONDO HABITACIONAL</t>
  </si>
  <si>
    <t>2,2,9,1,3,0,0</t>
  </si>
  <si>
    <t>AL PERSONAL</t>
  </si>
  <si>
    <t>2,2,9,1,2,0,0</t>
  </si>
  <si>
    <t>AL SINDICATO</t>
  </si>
  <si>
    <t>2,2,9,1,1,0,0</t>
  </si>
  <si>
    <t>PRÉSTAMOS</t>
  </si>
  <si>
    <t>2,2,9,1,0,0,0</t>
  </si>
  <si>
    <t>EROGACIONES RECUPERABLES</t>
  </si>
  <si>
    <t>2,2,9,0,0,0,0</t>
  </si>
  <si>
    <t>OTROS GASTOS POR CUENTA DE TERCEROS</t>
  </si>
  <si>
    <t>2,1,8,8,0,0,0</t>
  </si>
  <si>
    <t>ENTERO DE RETENCIONES A CONTRATISTAS</t>
  </si>
  <si>
    <t>2,1,8,7,0,0,0</t>
  </si>
  <si>
    <t>DEVOLUCIÓN DE DEPÓSITOS RECIBIDOS EN GARANTÍA</t>
  </si>
  <si>
    <t>2,1,8,6,0,0,0</t>
  </si>
  <si>
    <t>OTROS RECURSOS FISCALES</t>
  </si>
  <si>
    <t>2,1,8,5,2,0,0</t>
  </si>
  <si>
    <t>DE INTERESES GANADOS POR DEPÓSITOS</t>
  </si>
  <si>
    <t>2,1,8,5,1,0,0</t>
  </si>
  <si>
    <t>ENTERO DE RECURSOS FISCALES</t>
  </si>
  <si>
    <t>2,1,8,5,0,0,0</t>
  </si>
  <si>
    <t>OTROS DESCUENTOS</t>
  </si>
  <si>
    <t>2,1,8,4,3,0,0</t>
  </si>
  <si>
    <t>APORTACIONES A FONDOS DE RETIRO</t>
  </si>
  <si>
    <t>2,1,8,4,2,0,0</t>
  </si>
  <si>
    <t>APORTACIONES VOLUNTARIAS AL SAR</t>
  </si>
  <si>
    <t>2,1,8,4,1,0,0</t>
  </si>
  <si>
    <t>ENTEROS A FONDOS DE RETIRO DE LOS TRABAJADORES</t>
  </si>
  <si>
    <t>2,1,8,4,0,0,0</t>
  </si>
  <si>
    <t>OTROS DESCUENTOS AL PERSONAL</t>
  </si>
  <si>
    <t>2,1,8,3,5,0,0</t>
  </si>
  <si>
    <t>PENSIÓN ALIMENTICIA</t>
  </si>
  <si>
    <t>2,1,8,3,4,0,0</t>
  </si>
  <si>
    <t>FONDO DE AHORRO APORTACIÓN PERSONAL</t>
  </si>
  <si>
    <t>2,1,8,3,3,0,0</t>
  </si>
  <si>
    <t>SEGURO COLECTIVO</t>
  </si>
  <si>
    <t>2,1,8,3,2,0,0</t>
  </si>
  <si>
    <t>CUOTAS SINDICALES</t>
  </si>
  <si>
    <t>2,1,8,3,1,0,0</t>
  </si>
  <si>
    <t>ENTERO DE LAS RETENCIONES RELATIVAS AL PERSONAL</t>
  </si>
  <si>
    <t>2,1,8,3,0,0,0</t>
  </si>
  <si>
    <t>OTRAS APORTACIONES</t>
  </si>
  <si>
    <t>2,1,8,2,3,0,0</t>
  </si>
  <si>
    <t>APORTACIONES A INFONAVIT Y FOVISSSTE</t>
  </si>
  <si>
    <t>2,1,8,2,2,0,0</t>
  </si>
  <si>
    <t>CUOTAS DE IMSS E ISSSTE</t>
  </si>
  <si>
    <t>2,1,8,2,1,0,0</t>
  </si>
  <si>
    <t>ENTERO DE APORTACIONES A SEG. SOCIAL Y VIVIENDA</t>
  </si>
  <si>
    <t>2,1,8,2,0,0,0</t>
  </si>
  <si>
    <t>OTROS IMPUESTOS O DERECHOS</t>
  </si>
  <si>
    <t>2,1,8,1,6,0,0</t>
  </si>
  <si>
    <t>ISR 10% SOBRE ARRENDAMIENTO</t>
  </si>
  <si>
    <t>2,1,8,1,5,0,0</t>
  </si>
  <si>
    <t>ISR 10% SOBRE HONORARIOS</t>
  </si>
  <si>
    <t>2,1,8,1,4,0,0</t>
  </si>
  <si>
    <t>IMPUESTO SOBRE PRODUCTOS DEL TRABAJO (ISPT)</t>
  </si>
  <si>
    <t>2,1,8,1,3,0,0</t>
  </si>
  <si>
    <t>IEPS</t>
  </si>
  <si>
    <t>2,1,8,1,2,0,0</t>
  </si>
  <si>
    <t>IVA</t>
  </si>
  <si>
    <t>2,1,8,1,1,0,0</t>
  </si>
  <si>
    <t>ENTERO DE IMPUESTOS</t>
  </si>
  <si>
    <t>2,1,8,1,0,0,0</t>
  </si>
  <si>
    <t>GASTO POR CUENTA DE TERCEROS</t>
  </si>
  <si>
    <t>2,1,8,0,0,0,0</t>
  </si>
  <si>
    <t>DE CAPITAL</t>
  </si>
  <si>
    <t>2,3,9,2,0,0,0</t>
  </si>
  <si>
    <t>2,3,9,1,0,0,0</t>
  </si>
  <si>
    <t>TRANSFERENCIAS AL EXTERIOR</t>
  </si>
  <si>
    <t>2,3,9,0,0,0,0</t>
  </si>
  <si>
    <t>2,3,8,2,0,0,0</t>
  </si>
  <si>
    <t>2,3,8,1,0,0,0</t>
  </si>
  <si>
    <t>DONATIVOS</t>
  </si>
  <si>
    <t>2,3,8,0,0,0,0</t>
  </si>
  <si>
    <t>APORTACIONES A MANDATOS DE CAPITAL</t>
  </si>
  <si>
    <t>2,3,6,1,2,2,0</t>
  </si>
  <si>
    <t>APORTACIONES A MANDATOS CORRIENTES</t>
  </si>
  <si>
    <t>2,3,6,1,2,1,0</t>
  </si>
  <si>
    <t>APORTACIONES A MANDATOS</t>
  </si>
  <si>
    <t>2,3,6,1,2,0,0</t>
  </si>
  <si>
    <t>APORTACIONES A FIDEICOMISOS CAPITAL</t>
  </si>
  <si>
    <t>2,3,6,1,1,2,0</t>
  </si>
  <si>
    <t>APORTACIONES A FIDEICOMISOS CORRIENTES</t>
  </si>
  <si>
    <t>2,3,6,1,1,1,0</t>
  </si>
  <si>
    <t>APORTACIONES A FIDEICOMISOS</t>
  </si>
  <si>
    <t>2,3,6,1,1,0,0</t>
  </si>
  <si>
    <t>OTRAS PENSIONES Y JUBILACIONES</t>
  </si>
  <si>
    <t>2,3,5,3,3,0,0</t>
  </si>
  <si>
    <t>PRESTACIONES ECONÓMICAS DISTINTAS DE PENSIONES Y JUBILACIONES</t>
  </si>
  <si>
    <t>2,3,5,3,2,0,0</t>
  </si>
  <si>
    <t>PENSIONES PROVISIONALES Y TEMPORALES</t>
  </si>
  <si>
    <t>2,3,5,2,4,2,0</t>
  </si>
  <si>
    <t>SUBSIDIOS, AYUDAS E INDEMNIZACIONES</t>
  </si>
  <si>
    <t>2,3,5,2,4,1,0</t>
  </si>
  <si>
    <t>PRESTACIONES ECONÓMICAS DISTINTAS DE JUBILACIONES</t>
  </si>
  <si>
    <t>2,3,5,2,4,0,0</t>
  </si>
  <si>
    <t>TRANSFERENCIAS PARA EL PAGO DE PENSIONES Y JUBILACIONES</t>
  </si>
  <si>
    <t>2,3,5,2,3,0,0</t>
  </si>
  <si>
    <t>PAGO DE PENSIONES Y JUBILACIONES CONTRACTUALES</t>
  </si>
  <si>
    <t>2,3,5,2,2,0,0</t>
  </si>
  <si>
    <t xml:space="preserve">JUBILACIONES </t>
  </si>
  <si>
    <t>2,3,5,2,0,0,0</t>
  </si>
  <si>
    <t>2,3,5,1,0,0,0</t>
  </si>
  <si>
    <t>PENSIONES Y JUBILACIONES</t>
  </si>
  <si>
    <t>2,3,5,0,0,0,0</t>
  </si>
  <si>
    <t>2,3,4,2,0,0,0</t>
  </si>
  <si>
    <t>2,3,4,1,0,0,0</t>
  </si>
  <si>
    <t>AYUDAS SOCIALES</t>
  </si>
  <si>
    <t>2,3,4,0,0,0,0</t>
  </si>
  <si>
    <t>OTROS SUBSIDIOS Y SUBVENCIONES DE CAPITAL</t>
  </si>
  <si>
    <t>2,3,3,2,7,50,0</t>
  </si>
  <si>
    <t>SUBSIDIOS A FIDEICOMISOS PRIVADOS Y ESTATALES</t>
  </si>
  <si>
    <t>2,3,3,2,7,2,0</t>
  </si>
  <si>
    <t>SUBSIDIOS PARA CAPACITACIÓN Y BECAS</t>
  </si>
  <si>
    <t>2,3,3,2,7,1,0</t>
  </si>
  <si>
    <t>2,3,3,2,7,0,0</t>
  </si>
  <si>
    <t>SUBVENCIONES AL CONSUMO</t>
  </si>
  <si>
    <t>2,3,3,2,5,0,0</t>
  </si>
  <si>
    <t>SUBSIDIOS A LA VIVIENDA</t>
  </si>
  <si>
    <t>2,3,3,2,4,0,0</t>
  </si>
  <si>
    <t>SUBSIDIOS A LA PRESTACIÓN DE SERVICIOS PÚBLICOS</t>
  </si>
  <si>
    <t>2,3,3,2,3,0,0</t>
  </si>
  <si>
    <t>SUBSIDIOS A LA INVERSIÓN</t>
  </si>
  <si>
    <t>2,3,3,2,2,0,0</t>
  </si>
  <si>
    <t>SUBSIDIOS A LA PRODUCCIÓN</t>
  </si>
  <si>
    <t>2,3,3,2,1,0,0</t>
  </si>
  <si>
    <t>SUBSIDIOS Y SUBVENCIONES DE CAPITAL</t>
  </si>
  <si>
    <t>2,3,3,2,0,0,0</t>
  </si>
  <si>
    <t>OTROS SUBSIDIOS Y SUBVENCIONES CORRIENTES</t>
  </si>
  <si>
    <t>2,3,3,1,8,50,0</t>
  </si>
  <si>
    <t>2,3,3,1,8,2,0</t>
  </si>
  <si>
    <t>2,3,3,1,8,1,0</t>
  </si>
  <si>
    <t>2,3,3,1,8,0,0</t>
  </si>
  <si>
    <t>2,3,3,1,6,0,0</t>
  </si>
  <si>
    <t>2,3,3,1,5,0,0</t>
  </si>
  <si>
    <t>SUBSIDIOS PARA CUBRIR DIFERENCIAS DE TASAS DE INTERÉS</t>
  </si>
  <si>
    <t>2,3,3,1,4,0,0</t>
  </si>
  <si>
    <t>2,3,3,1,3,0,0</t>
  </si>
  <si>
    <t>SUBSIDIOS A LA DISTRIBUCIÓN</t>
  </si>
  <si>
    <t>2,3,3,1,2,0,0</t>
  </si>
  <si>
    <t>2,3,3,1,1,0,0</t>
  </si>
  <si>
    <t>SUBSIDIOS Y SUBVENCIONES  CORRIENTES</t>
  </si>
  <si>
    <t>2,3,3,1,0,0,0</t>
  </si>
  <si>
    <t>SUBSIDIOS Y SUBVENCIONES</t>
  </si>
  <si>
    <t>2,3,3,0,0,0,0</t>
  </si>
  <si>
    <t>OTROS INTERESES DE LA DEUDA PÚBLICA</t>
  </si>
  <si>
    <t>2,4,1,1,50,0,0</t>
  </si>
  <si>
    <t>COSTO POR COBERTURAS</t>
  </si>
  <si>
    <t>2,4,1,1,4,0,0</t>
  </si>
  <si>
    <t>GASTOS DE LA DEUDA EXTERNA</t>
  </si>
  <si>
    <t>2,4,1,1,3,2,0</t>
  </si>
  <si>
    <t>GASTOS DE LA DEUDA INTERNA</t>
  </si>
  <si>
    <t>2,4,1,1,3,1,0</t>
  </si>
  <si>
    <t>GASTOS DE LA DEUDA</t>
  </si>
  <si>
    <t>2,4,1,1,3,0,0</t>
  </si>
  <si>
    <t>COMISIONES DE LA DEUDA EXTERNA</t>
  </si>
  <si>
    <t>2,4,1,1,2,2,0</t>
  </si>
  <si>
    <t>COMISIONES DE LA DEUDA INTERNA</t>
  </si>
  <si>
    <t>2,4,1,1,2,1,0</t>
  </si>
  <si>
    <t>COMISIONES DE LA DEUDA</t>
  </si>
  <si>
    <t>2,4,1,1,2,0,0</t>
  </si>
  <si>
    <t>INTERESES DERIVADOS DE LA COLOCACIÓN DE TÍTULOS Y VALORES EN EL EXTERIOR</t>
  </si>
  <si>
    <t>2,4,1,1,1,7,0</t>
  </si>
  <si>
    <t>INTERESES DE LA DEUDA EXTERNA CON INSTITUCIONES DE CRÉDITO</t>
  </si>
  <si>
    <t>2,4,1,1,1,4,0</t>
  </si>
  <si>
    <t>INTERESES DE LA DEUDA INTERNA CON INSTITUCIONES DE CRÉDITO</t>
  </si>
  <si>
    <t>2,4,1,1,1,1,0</t>
  </si>
  <si>
    <t>INTERESES DE LA DEUDA PÚBLICA TRADICIONAL</t>
  </si>
  <si>
    <t>2,4,1,1,1,0,0</t>
  </si>
  <si>
    <t>INTERESES DE LA DEUDA PÚBLICA</t>
  </si>
  <si>
    <t>2,4,1,1,0,0,0</t>
  </si>
  <si>
    <t>INTERESES COMISIONES Y GASTOS</t>
  </si>
  <si>
    <t>2,4,1,0,0,0,0</t>
  </si>
  <si>
    <t>OTRAS  EROGACIONES</t>
  </si>
  <si>
    <t>2,2,14,0,0,0,0</t>
  </si>
  <si>
    <t>PROVISIONES PARA CONTINGENCIAS Y OTRAS EROGACIONES ESPECIALES</t>
  </si>
  <si>
    <t>2,2,7,0,0,0,0</t>
  </si>
  <si>
    <t>OTROS DE INVERSIÓN FINANCIERA</t>
  </si>
  <si>
    <t>2,2,8,0,0,0,0</t>
  </si>
  <si>
    <t>INVERSIONES EN FIDEICOMISO, MANDATO Y OTROS ANÁLOGOS</t>
  </si>
  <si>
    <t>2,2,5,0,0,0,0</t>
  </si>
  <si>
    <t>CONCESIONES DE PRÉSTAMOS</t>
  </si>
  <si>
    <t>2,2,4,0,0,0,0</t>
  </si>
  <si>
    <t>COMPRA DE TÍTULOS Y VALORES</t>
  </si>
  <si>
    <t>2,2,3,0,0,0,0</t>
  </si>
  <si>
    <t>INVERSIONES FINANCIERAS Y OTRAS PROVISIONES</t>
  </si>
  <si>
    <t>2,2,0,0,0,0,0</t>
  </si>
  <si>
    <t>5,1,2,4,1,0,0</t>
  </si>
  <si>
    <t>OTROS DE OBRA PÚBLICA</t>
  </si>
  <si>
    <t>2,1,5,4,0,0,0</t>
  </si>
  <si>
    <t>PROYECTOS PRODUCTIVOS Y ACCIONES DE FOMENTO</t>
  </si>
  <si>
    <t>2,1,5,3,0,0,0</t>
  </si>
  <si>
    <t>OBRA PÚBLICA EN BIENES PROPIOS</t>
  </si>
  <si>
    <t>2,1,5,2,0,0,0</t>
  </si>
  <si>
    <t>OBRA PÚBLICA EN BIENES DE DOMINIO PÚBLICO</t>
  </si>
  <si>
    <t>2,1,5,1,0,0,0</t>
  </si>
  <si>
    <t>2,1,5,0,0,0,0</t>
  </si>
  <si>
    <t>OTROS BIENES MUEBLES E  INMUEBLES</t>
  </si>
  <si>
    <t>2,1,4,10,0,0,0</t>
  </si>
  <si>
    <t>ACTIVOS INTANGIBLES</t>
  </si>
  <si>
    <t>2,1,4,9,0,0,0</t>
  </si>
  <si>
    <t>BIENES INMUEBLES</t>
  </si>
  <si>
    <t>2,1,4,8,0,0,0</t>
  </si>
  <si>
    <t>ACTIVOS BIOLÓGICOS</t>
  </si>
  <si>
    <t>2,1,4,7,0,0,0</t>
  </si>
  <si>
    <t>MAQUINARIA, OTROS EQUIPOS Y HERRAMIENTAS</t>
  </si>
  <si>
    <t>2,1,4,6,0,0,0</t>
  </si>
  <si>
    <t>EQUIPO DE DEFENSA Y SEGURIDAD</t>
  </si>
  <si>
    <t>2,1,4,5,0,0,0</t>
  </si>
  <si>
    <t>VEHÍCULOS Y EQUIPO DE TRANSPORTE</t>
  </si>
  <si>
    <t>2,1,4,4,0,0,0</t>
  </si>
  <si>
    <t>EQUIPOS E INSTRUMENTAL MÉDICO Y DE LABORATORIO</t>
  </si>
  <si>
    <t>2,1,4,3,0,0,0</t>
  </si>
  <si>
    <t>MOBILIARIO Y EQUIPO EDUCACIONAL Y RECREATIVO</t>
  </si>
  <si>
    <t>2,1,4,2,0,0,0</t>
  </si>
  <si>
    <t>MOBILIARIO Y EQUIPO DE ADMINISTRACIÓN</t>
  </si>
  <si>
    <t>2,1,4,1,0,0,0</t>
  </si>
  <si>
    <t>BIENES MUEBLES, INMUEBLES E INTANGIBLES</t>
  </si>
  <si>
    <t>2,1,4,0,0,0,0</t>
  </si>
  <si>
    <t>OTROS SERVICIOS GENERALES</t>
  </si>
  <si>
    <t>2,1,3,9,0,0,0</t>
  </si>
  <si>
    <t>SERVICIOS OFICIALES</t>
  </si>
  <si>
    <t>2,1,3,8,0,0,0</t>
  </si>
  <si>
    <t>SERVICIOS DE TRASLADO Y VIÁTICOS</t>
  </si>
  <si>
    <t>2,1,3,7,0,0,0</t>
  </si>
  <si>
    <t>SERVICIOS DE COMUNICACIÓN SOCIAL Y PUBLICIDAD</t>
  </si>
  <si>
    <t>2,1,3,6,0,0,0</t>
  </si>
  <si>
    <t>SERVICIOS DE INSTALACIÓN, REPARACIÓN, MANTENIMIENTO Y CONSERVACIÓN</t>
  </si>
  <si>
    <t>2,1,3,5,0,0,0</t>
  </si>
  <si>
    <t>SERVICIOS FINANCIEROS, BANCARIOS Y COMERCIALES</t>
  </si>
  <si>
    <t>2,1,3,4,0,0,0</t>
  </si>
  <si>
    <t>SERVICIOS PROFESIONALES, CIENTÍFICOS, TÉCNICOS Y OTROS SERVICIOS</t>
  </si>
  <si>
    <t>2,1,3,3,0,0,0</t>
  </si>
  <si>
    <t>SERVICIOS DE ARRENDAMIENTO</t>
  </si>
  <si>
    <t>2,1,3,2,0,0,0</t>
  </si>
  <si>
    <t>SERVICIOS BÁSICOS</t>
  </si>
  <si>
    <t>2,1,3,1,0,0,0</t>
  </si>
  <si>
    <t>SERVICIOS GENERALES</t>
  </si>
  <si>
    <t>2,1,3,0,0,0,0</t>
  </si>
  <si>
    <t>OTROS CONCEPTOS DE MATERIALES Y SUMINISTROS</t>
  </si>
  <si>
    <t>5,1,2,1,2,3,0</t>
  </si>
  <si>
    <t>HERRAMIENTAS, REFACCIONES Y ACCESORIOS MENORES</t>
  </si>
  <si>
    <t>2,1,2,9,0,0,0</t>
  </si>
  <si>
    <t>MATERIALES Y SUMINISTROS PARA SEGURIDAD</t>
  </si>
  <si>
    <t>2,1,2,8,0,0,0</t>
  </si>
  <si>
    <t>VESTUARIOS, BLANCOS, PRENDAS DE PROTECCIÓN Y ARTÍCULOS DEPORTIVOS</t>
  </si>
  <si>
    <t>2,1,2,7,0,0,0</t>
  </si>
  <si>
    <t>COMBUSTIBLES, LUBRICANTES Y ADITIVOS</t>
  </si>
  <si>
    <t>2,1,2,6,0,0,0</t>
  </si>
  <si>
    <t>PRODUCTOS QUÍMICOS, FARMACÉUTICOS Y DE LABORATORIO</t>
  </si>
  <si>
    <t>2,1,2,5,0,0,0</t>
  </si>
  <si>
    <t>MATERIALES Y ARTÍCULOS DE CONSTRUCCIÓN Y DE REPARACIÓN</t>
  </si>
  <si>
    <t>2,1,2,4,0,0,0</t>
  </si>
  <si>
    <t>MATERIAS PRIMAS Y MATERIALES DE PRODUCCIÓN Y COMERCIALIZACIÓN</t>
  </si>
  <si>
    <t>2,1,2,3,0,0,0</t>
  </si>
  <si>
    <t>ALIMENTOS Y UTENSILIOS</t>
  </si>
  <si>
    <t>2,1,2,2,0,0,0</t>
  </si>
  <si>
    <t>MATERIALES DE ADMINISTRACIÓN, EMISIÓN DE DOCUMENTOS Y ARTÍCULOS OFICIALES</t>
  </si>
  <si>
    <t>2,1,2,1,0,0,0</t>
  </si>
  <si>
    <t>MATERIALES Y SUMINISTROS</t>
  </si>
  <si>
    <t>2,1,2,0,0,0,0</t>
  </si>
  <si>
    <t>OTROS PAGOS DE SERVICIOS PERSONALES</t>
  </si>
  <si>
    <t>2,1,1,1,8,0,0</t>
  </si>
  <si>
    <t>PAGO DE ESTÍMULOS A SERVIDORES PÚBLICOS</t>
  </si>
  <si>
    <t>2,1,1,1,7,0,0</t>
  </si>
  <si>
    <t>PREVISIONES</t>
  </si>
  <si>
    <t>2,1,1,1,6,0,0</t>
  </si>
  <si>
    <t>OTRAS PRESTACIONES SOCIALES Y ECONÓMICAS</t>
  </si>
  <si>
    <t>2,1,1,1,5,0,0</t>
  </si>
  <si>
    <t>SEGURIDAD SOCIAL</t>
  </si>
  <si>
    <t>2,1,1,1,4,0,0</t>
  </si>
  <si>
    <t>REMUNERACIONES ADICIONALES Y ESPECIALES</t>
  </si>
  <si>
    <t>2,1,1,1,3,0,0</t>
  </si>
  <si>
    <t>REMUNERACIONES AL PERSONAL DE CARÁCTER TRANSITORIO</t>
  </si>
  <si>
    <t>2,1,1,1,2,0,0</t>
  </si>
  <si>
    <t>REMUNERACIONES AL PERSONAL DE CARÁCTER PERMANENTE</t>
  </si>
  <si>
    <t>2,1,1,1,1,0,0</t>
  </si>
  <si>
    <t>2,1,1,0,0,0,0</t>
  </si>
  <si>
    <t>EGRESOS DE OPERACIÓN E INVERSIÓN FÍSICA</t>
  </si>
  <si>
    <t>2,1,0,0,0,0,0</t>
  </si>
  <si>
    <t>SALIDAS</t>
  </si>
  <si>
    <t>2,0,0,0,0,0,0</t>
  </si>
  <si>
    <t>COLOCACIÓN DE LA DEUDA EXTERNA</t>
  </si>
  <si>
    <t>1,4,1,2,0,0,0</t>
  </si>
  <si>
    <t>COLOCACIÓN DE LA DEUDA INTERNA</t>
  </si>
  <si>
    <t>1,4,1,1,0,0,0</t>
  </si>
  <si>
    <t>CONTRATACIÓN DE DEUDA</t>
  </si>
  <si>
    <t>1,4,1,0,0,0,0</t>
  </si>
  <si>
    <t>DEUDA PÚBLICA Y OTROS FINANCIAMIENTOS</t>
  </si>
  <si>
    <t>1,4,0,0,0,0,0</t>
  </si>
  <si>
    <t>1,3,1,4,1,2,0</t>
  </si>
  <si>
    <t>1,3,1,4,1,1,0</t>
  </si>
  <si>
    <t>1,3,1,4,0,0,0</t>
  </si>
  <si>
    <t>1,3,50,3,2,0,0</t>
  </si>
  <si>
    <t>1,3,50,3,1,0,0</t>
  </si>
  <si>
    <t>APOYOS DEL RAMO</t>
  </si>
  <si>
    <t>1,3,50,3,0,0,0</t>
  </si>
  <si>
    <t>1,3,1,3,2,4,50</t>
  </si>
  <si>
    <t>1,3,1,3,2,4,2</t>
  </si>
  <si>
    <t>1,3,1,3,2,4,1</t>
  </si>
  <si>
    <t>1,3,1,3,2,4,0</t>
  </si>
  <si>
    <t>1,3,1,3,2,3,0</t>
  </si>
  <si>
    <t>1,3,1,3,2,2,0</t>
  </si>
  <si>
    <t>1,3,1,3,2,1,0</t>
  </si>
  <si>
    <t>1,3,1,3,2,0,0</t>
  </si>
  <si>
    <t>OTROS SUBSIDIOS CORRIENTES</t>
  </si>
  <si>
    <t>1,3,1,3,1,6,50</t>
  </si>
  <si>
    <t>1,3,1,3,1,6,2</t>
  </si>
  <si>
    <t>1,3,1,3,1,6,1</t>
  </si>
  <si>
    <t>1,3,1,3,1,6,0</t>
  </si>
  <si>
    <t>1,3,1,3,1,5,0</t>
  </si>
  <si>
    <t>1,3,1,3,1,4,0</t>
  </si>
  <si>
    <t>1,3,1,3,1,3,0</t>
  </si>
  <si>
    <t>1,3,1,3,1,2,0</t>
  </si>
  <si>
    <t>1,3,1,3,1,1,0</t>
  </si>
  <si>
    <t>SUBSIDIOS Y SUBVENCIONES CORRIENTES</t>
  </si>
  <si>
    <t>1,3,1,3,1,0,0</t>
  </si>
  <si>
    <t>1,3,1,3,0,0,0</t>
  </si>
  <si>
    <t>1,3,1,1,3,50,2</t>
  </si>
  <si>
    <t>1,3,1,1,3,50,1</t>
  </si>
  <si>
    <t>OTRAS TRANSFERENCIAS</t>
  </si>
  <si>
    <t>1,3,1,1,3,50,0</t>
  </si>
  <si>
    <t>TRANSFERENCIAS PARA CUOTAS Y APORTACIONES A LOS SEGUROS DE RETIRO, CESANTÍA EN EDAD AVANZADA Y VEJEZ</t>
  </si>
  <si>
    <t>1,3,1,1,3,14,0</t>
  </si>
  <si>
    <t>1,3,1,1,3,12,0</t>
  </si>
  <si>
    <t>TRANSFERENCIAS P/ AMORTIZACIÓN DE PASIVOS</t>
  </si>
  <si>
    <t>1,3,1,1,3,11,0</t>
  </si>
  <si>
    <t>TRANSFERENCIAS  P/PAGO DE INT.COMISIONES Y GTO</t>
  </si>
  <si>
    <t>1,3,1,1,3,10,0</t>
  </si>
  <si>
    <t>TRANSFERENCIAS P/INVERSIÓN FINANC.</t>
  </si>
  <si>
    <t>1,3,1,1,3,9,0</t>
  </si>
  <si>
    <t>TRANSFERENCIAS PARA CUBRIR DÉFICIT DE OPERACIÓN</t>
  </si>
  <si>
    <t>1,3,1,1,3,8,0</t>
  </si>
  <si>
    <t>TRANSFERENCIAS PARA OBRAS PÚBLICAS</t>
  </si>
  <si>
    <t>1,3,1,1,3,6,0</t>
  </si>
  <si>
    <t>TRANSFERENCIAS PARA BIENES INMUEBLES</t>
  </si>
  <si>
    <t>1,3,1,1,3,5,0</t>
  </si>
  <si>
    <t>TRANSFERENCIAS PARA BIENES MUEBLES</t>
  </si>
  <si>
    <t>1,3,1,1,3,4,0</t>
  </si>
  <si>
    <t>TRANSFERENCIAS PARA CONTRATACIÓN DE SERVICIOS</t>
  </si>
  <si>
    <t>1,3,1,1,3,3,0</t>
  </si>
  <si>
    <t>TRANSFERENCIAS PARA MATERIALES Y SUMINISTROS</t>
  </si>
  <si>
    <t>1,3,1,1,3,2,0</t>
  </si>
  <si>
    <t>TRANSFERENCIAS PARA SERVICIOS PERSONALES</t>
  </si>
  <si>
    <t>1,3,1,1,3,1,0</t>
  </si>
  <si>
    <t>1,3,1,1,3,0,0</t>
  </si>
  <si>
    <t>RECURSOS DEL GOBIERNO FEDERAL</t>
  </si>
  <si>
    <t>1,3,0,0,0,0,0</t>
  </si>
  <si>
    <t>INGRESOS COMPENSADOS EN GASTO</t>
  </si>
  <si>
    <t>1,5,0,0,0,0,0</t>
  </si>
  <si>
    <t>OTROS PROVENIENTES DE EROGACIONES RECUPERABLES</t>
  </si>
  <si>
    <t>1,2,3,50,0,0,0</t>
  </si>
  <si>
    <t>1,2,3,5,0,0,0</t>
  </si>
  <si>
    <t>DEPÓSITOS EN GARANTÍA RECUPERADOS</t>
  </si>
  <si>
    <t>1,2,3,4,0,0,0</t>
  </si>
  <si>
    <t>RECUPERACIÓN POR JUBILACIONES IMSS</t>
  </si>
  <si>
    <t>1,2,3,3,0,0,0</t>
  </si>
  <si>
    <t>RECUPERACIÓN POR INCAPACIDAD IMSS</t>
  </si>
  <si>
    <t>1,2,3,2,0,0,0</t>
  </si>
  <si>
    <t>1,2,3,1,4,0,0</t>
  </si>
  <si>
    <t>1,2,3,1,3,0,0</t>
  </si>
  <si>
    <t>1,2,3,1,2,0,0</t>
  </si>
  <si>
    <t>1,2,3,1,1,0,0</t>
  </si>
  <si>
    <t>RECUPERACIÓN DE PRÉSTAMOS</t>
  </si>
  <si>
    <t>1,2,3,1,0,0,0</t>
  </si>
  <si>
    <t>INGRESOS PROVENIENTES DE EROGACIONES RECUPERABLES</t>
  </si>
  <si>
    <t>1,2,3,0,0,0,0</t>
  </si>
  <si>
    <t>OTROS INGRESOS POR CUENTA DE TERCEROS</t>
  </si>
  <si>
    <t>1,1,9,50,0,0,0</t>
  </si>
  <si>
    <t>RETENCIONES A CONTRATISTAS</t>
  </si>
  <si>
    <t>1,1,9,7,0,0,0</t>
  </si>
  <si>
    <t>DEPÓSITOS RECIBIDOS EN GARANTÍA</t>
  </si>
  <si>
    <t>1,1,9,6,0,0,0</t>
  </si>
  <si>
    <t>1,1,9,5,50,0,0</t>
  </si>
  <si>
    <t>INTERESES GANADOS POR DEPÓSITOS</t>
  </si>
  <si>
    <t>1,1,9,5,1,0,0</t>
  </si>
  <si>
    <t>MANEJO DE RECURSOS FISCALES</t>
  </si>
  <si>
    <t>1,1,9,5,0,0,0</t>
  </si>
  <si>
    <t>OTRAS</t>
  </si>
  <si>
    <t>1,1,9,4,50,0,0</t>
  </si>
  <si>
    <t>1,1,9,4,2,0,0</t>
  </si>
  <si>
    <t>1,1,9,4,1,0,0</t>
  </si>
  <si>
    <t>RETENCIONES PARA FONDOS DE RETIRO DE LOS TRAB.</t>
  </si>
  <si>
    <t>1,1,9,4,0,0,0</t>
  </si>
  <si>
    <t>1,1,9,3,50,0,0</t>
  </si>
  <si>
    <t>1,1,9,3,4,0,0</t>
  </si>
  <si>
    <t>1,1,9,3,3,0,0</t>
  </si>
  <si>
    <t>1,1,9,3,2,0,0</t>
  </si>
  <si>
    <t>1,1,9,3,1,0,0</t>
  </si>
  <si>
    <t>RETENCIONES RELATIVAS AL PERSONAL</t>
  </si>
  <si>
    <t>1,1,9,3,0,0,0</t>
  </si>
  <si>
    <t>1,1,9,2,50,0,0</t>
  </si>
  <si>
    <t>1,1,9,2,2,0,0</t>
  </si>
  <si>
    <t>1,1,9,2,1,0,0</t>
  </si>
  <si>
    <t>RETENCIONES DE APORTA. A SEG. SOCIAL Y VIVIENDA</t>
  </si>
  <si>
    <t>1,1,9,2,0,0,0</t>
  </si>
  <si>
    <t>1,1,9,1,50,0,0</t>
  </si>
  <si>
    <t>1,1,9,1,5,0,0</t>
  </si>
  <si>
    <t>1,1,9,1,4,0,0</t>
  </si>
  <si>
    <t>IMPUESTO SOBRE PRODUCTOS DEL TRABAJO</t>
  </si>
  <si>
    <t>1,1,9,1,3,0,0</t>
  </si>
  <si>
    <t>1,1,9,1,2,0,0</t>
  </si>
  <si>
    <t>IVA COBRADO</t>
  </si>
  <si>
    <t>1,1,9,1,1,0,0</t>
  </si>
  <si>
    <t>RETENCIÓN DE IMPUESTOS</t>
  </si>
  <si>
    <t>1,1,9,1,0,0,0</t>
  </si>
  <si>
    <t>INGRESOS AJENOS POR CUENTA DE TERCEROS</t>
  </si>
  <si>
    <t>1,1,9,0,0,0,0</t>
  </si>
  <si>
    <t>OTROS INGRESOS DIVERSOS</t>
  </si>
  <si>
    <t>1,1,7,50,0,0,0</t>
  </si>
  <si>
    <t>INGRESOS DE FIDEICOMISOS PÚBLICOS</t>
  </si>
  <si>
    <t>1,1,7,5,0,0,0</t>
  </si>
  <si>
    <t>RECUPERACIÓN DE SEGUROS</t>
  </si>
  <si>
    <t>1,1,7,3,0,0,0</t>
  </si>
  <si>
    <t>OTRAS DONACIONES</t>
  </si>
  <si>
    <t>1,1,7,2,2,0,0</t>
  </si>
  <si>
    <t>PROYECTOS ESPECIALES</t>
  </si>
  <si>
    <t>1,1,7,2,1,0,0</t>
  </si>
  <si>
    <t>DONACIONES</t>
  </si>
  <si>
    <t>1,1,7,2,0,0,0</t>
  </si>
  <si>
    <t>OTROS PRODUCTOS</t>
  </si>
  <si>
    <t>1,1,7,1,50,0,0</t>
  </si>
  <si>
    <t>DE ACTIVOS FINANCIEROS DISPONIBLES</t>
  </si>
  <si>
    <t>1,1,7,1,2,0,0</t>
  </si>
  <si>
    <t>1,1,7,1,0,0,0</t>
  </si>
  <si>
    <t>1,1,7,0,0,0,0</t>
  </si>
  <si>
    <t>VENTA DE ACTIVOS FINANCIEROS</t>
  </si>
  <si>
    <t>1,2,2,0,0,0,0</t>
  </si>
  <si>
    <t>VENTA DE ACTIVOS NO FINANCIEROS</t>
  </si>
  <si>
    <t>1,2,1,0,0,0,0</t>
  </si>
  <si>
    <t>RECUPERACIÓN DE ACTIVOS</t>
  </si>
  <si>
    <t>1,2,0,0,0,0,0</t>
  </si>
  <si>
    <t>EXTERNAS</t>
  </si>
  <si>
    <t>1,1,2,1,5,2,0</t>
  </si>
  <si>
    <t>INTERNAS</t>
  </si>
  <si>
    <t>1,1,2,1,5,1,0</t>
  </si>
  <si>
    <t>OTRAS VENTAS DE SERVICIOS</t>
  </si>
  <si>
    <t>1,1,2,1,5,0,0</t>
  </si>
  <si>
    <t>VENTA  DE SERVICIOS NO FINANCIEROS</t>
  </si>
  <si>
    <t>1,1,2,1,0,0,0</t>
  </si>
  <si>
    <t>1,1,1,3,2,0,0</t>
  </si>
  <si>
    <t>1,1,1,3,1,0,0</t>
  </si>
  <si>
    <t>OTRAS VENTAS DE BIENES</t>
  </si>
  <si>
    <t>1,1,1,3,0,0,0</t>
  </si>
  <si>
    <t>VENTA  DE BIENES</t>
  </si>
  <si>
    <t>1,1,1,0,0,0,0</t>
  </si>
  <si>
    <t>1,1,0,0,0,0,0</t>
  </si>
  <si>
    <t>ENTRADAS</t>
  </si>
  <si>
    <t>1,0,0,0,0,0,0</t>
  </si>
  <si>
    <t>MARZO</t>
  </si>
  <si>
    <t>FEBRERO</t>
  </si>
  <si>
    <t>ENERO</t>
  </si>
  <si>
    <t>C  O  N  C  E  P  T  O  S</t>
  </si>
  <si>
    <t>N7</t>
  </si>
  <si>
    <t>N6</t>
  </si>
  <si>
    <t>N5</t>
  </si>
  <si>
    <t>N4</t>
  </si>
  <si>
    <t>N3</t>
  </si>
  <si>
    <t>N2</t>
  </si>
  <si>
    <t>N1</t>
  </si>
  <si>
    <t>CLAVE DEL CONCEPTO</t>
  </si>
  <si>
    <t>Centro Nacional de Control de Energía</t>
  </si>
  <si>
    <t>C O N C E P T O</t>
  </si>
  <si>
    <t>Ingresos</t>
  </si>
  <si>
    <t>Gasto Programable</t>
  </si>
  <si>
    <t>Gasto Corriente</t>
  </si>
  <si>
    <t>Servicios Personales</t>
  </si>
  <si>
    <t>Materiales y Suministros</t>
  </si>
  <si>
    <t>Servicios Generales</t>
  </si>
  <si>
    <t>Otras Erogaciones</t>
  </si>
  <si>
    <t xml:space="preserve">Pensiones y Jubilaciones </t>
  </si>
  <si>
    <t>Bienes muebles e inmuebles</t>
  </si>
  <si>
    <t xml:space="preserve">Balance Primario </t>
  </si>
  <si>
    <t>Millones de pesos</t>
  </si>
  <si>
    <t>Propios</t>
  </si>
  <si>
    <t>Nota: Las sumas de los parciales pueden no coincidir con los totales debido al redondeo.</t>
  </si>
  <si>
    <t>JUNIO</t>
  </si>
  <si>
    <t>TRANSFERENCIAS INTERNAS OTORGADAS A ENTIDADES PARAESTATALES EMPRESARIALES Y NO FINANCIERAS</t>
  </si>
  <si>
    <t>INVERSIÓN PÚBLICA</t>
  </si>
  <si>
    <t>5,1,2,6,0,0,0</t>
  </si>
  <si>
    <t>COSTO FINANCIERO NETO</t>
  </si>
  <si>
    <t>ABRIL</t>
  </si>
  <si>
    <t>MAYO</t>
  </si>
  <si>
    <t>JULIO</t>
  </si>
  <si>
    <t>AGOSTO</t>
  </si>
  <si>
    <t>SEPTIEMBRE</t>
  </si>
  <si>
    <t>OCTUBRE</t>
  </si>
  <si>
    <t>NOVIEMBRE</t>
  </si>
  <si>
    <t>DICIEMBRE</t>
  </si>
  <si>
    <t>Avance Anual %</t>
  </si>
  <si>
    <t>Aprobado
Anual</t>
  </si>
  <si>
    <t>Programado Acumulado</t>
  </si>
  <si>
    <t>Ejercido</t>
  </si>
  <si>
    <t>Variación</t>
  </si>
  <si>
    <t>Absoluta</t>
  </si>
  <si>
    <t xml:space="preserve">% </t>
  </si>
  <si>
    <t>(3) - (2)</t>
  </si>
  <si>
    <t>(3) / (2)</t>
  </si>
  <si>
    <t>(3) / (1)</t>
  </si>
  <si>
    <t>Inversión Pública</t>
  </si>
  <si>
    <t xml:space="preserve">Inversión </t>
  </si>
  <si>
    <t>Operaciones Ajenas Netas</t>
  </si>
  <si>
    <t>Junio 2019</t>
  </si>
  <si>
    <t>a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</si>
</sst>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#,##0.0_);\(#,##0.0\)"/>
    <numFmt numFmtId="166" formatCode="_-[$€-2]* #,##0.00_-;\-[$€-2]* #,##0.00_-;_-[$€-2]* &quot;-&quot;??_-"/>
    <numFmt numFmtId="167" formatCode="*-;*-;*-;*-"/>
    <numFmt numFmtId="168" formatCode="_(* #,##0.00_);_(* \(#,##0.00\);_(* &quot;-&quot;??_);_(@_)"/>
    <numFmt numFmtId="169" formatCode="_(&quot;$&quot;* #,##0.00_);_(&quot;$&quot;* \(#,##0.00\);_(&quot;$&quot;* &quot;-&quot;??_);_(@_)"/>
    <numFmt numFmtId="170" formatCode="* @"/>
    <numFmt numFmtId="171" formatCode="_-#,##0.0\ _€_-;\-#,##0.0\ _€_-;_-* &quot;-&quot;??\ _€_-;_-@_-"/>
    <numFmt numFmtId="172" formatCode="00"/>
    <numFmt numFmtId="173" formatCode="0_ ;\-0\ "/>
    <numFmt numFmtId="174" formatCode="_(* #,##0.0_);_(* \(#,##0.0\);_(* &quot;-&quot;??_);_(@_)"/>
    <numFmt numFmtId="175" formatCode="#,##0.0,,"/>
  </numFmts>
  <fonts count="6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sz val="9"/>
      <color indexed="59"/>
      <name val="Calibri"/>
      <family val="2"/>
      <scheme val="minor"/>
    </font>
    <font>
      <b/>
      <sz val="8"/>
      <name val="Arial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006100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A7D00"/>
      <name val="Calibri"/>
      <family val="2"/>
    </font>
    <font>
      <b/>
      <sz val="11"/>
      <color theme="3"/>
      <name val="Calibri"/>
      <family val="2"/>
    </font>
    <font>
      <sz val="10"/>
      <color rgb="FF3F3F76"/>
      <name val="Calibri"/>
      <family val="2"/>
    </font>
    <font>
      <b/>
      <sz val="13"/>
      <name val="Calibri"/>
      <family val="2"/>
      <scheme val="minor"/>
    </font>
    <font>
      <u/>
      <sz val="10"/>
      <color indexed="12"/>
      <name val="Arial"/>
      <family val="2"/>
    </font>
    <font>
      <sz val="10"/>
      <color rgb="FF9C0006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name val="Arial Narrow"/>
      <family val="2"/>
    </font>
    <font>
      <sz val="10"/>
      <name val="MS Sans Serif"/>
      <family val="2"/>
    </font>
    <font>
      <sz val="10"/>
      <color indexed="8"/>
      <name val="Calibri"/>
      <family val="2"/>
    </font>
    <font>
      <sz val="10"/>
      <color rgb="FF9C6500"/>
      <name val="Calibri"/>
      <family val="2"/>
    </font>
    <font>
      <sz val="10"/>
      <name val="Tms Rmn"/>
    </font>
    <font>
      <sz val="10"/>
      <color indexed="8"/>
      <name val="MS Sans Serif"/>
      <family val="2"/>
    </font>
    <font>
      <b/>
      <sz val="10"/>
      <color rgb="FF3F3F3F"/>
      <name val="Calibri"/>
      <family val="2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0"/>
      <color theme="1"/>
      <name val="Calibri"/>
      <family val="2"/>
    </font>
    <font>
      <sz val="10"/>
      <name val="Eras Medium ITC"/>
      <family val="2"/>
    </font>
    <font>
      <b/>
      <sz val="10"/>
      <name val="Eras Medium ITC"/>
      <family val="2"/>
    </font>
    <font>
      <b/>
      <sz val="16"/>
      <name val="Eras Medium ITC"/>
      <family val="2"/>
    </font>
    <font>
      <b/>
      <sz val="12"/>
      <name val="Eras Medium ITC"/>
      <family val="2"/>
    </font>
    <font>
      <b/>
      <sz val="8"/>
      <color indexed="9"/>
      <name val="Eras Medium ITC"/>
      <family val="2"/>
    </font>
    <font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b/>
      <sz val="8"/>
      <name val="Eras Medium ITC"/>
      <family val="2"/>
    </font>
    <font>
      <sz val="5"/>
      <name val="Eras Medium ITC"/>
      <family val="2"/>
    </font>
    <font>
      <sz val="9"/>
      <name val="Eras Medium ITC"/>
      <family val="2"/>
    </font>
    <font>
      <b/>
      <sz val="10"/>
      <color theme="0"/>
      <name val="Eras Medium ITC"/>
      <family val="2"/>
    </font>
    <font>
      <sz val="8"/>
      <name val="Arial"/>
      <family val="2"/>
    </font>
    <font>
      <i/>
      <sz val="9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99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</borders>
  <cellStyleXfs count="2123">
    <xf numFmtId="0" fontId="0" fillId="0" borderId="0"/>
    <xf numFmtId="0" fontId="5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/>
    <xf numFmtId="164" fontId="19" fillId="0" borderId="0"/>
    <xf numFmtId="0" fontId="19" fillId="0" borderId="0"/>
    <xf numFmtId="164" fontId="19" fillId="0" borderId="0"/>
    <xf numFmtId="164" fontId="19" fillId="0" borderId="0"/>
    <xf numFmtId="164" fontId="19" fillId="0" borderId="0"/>
    <xf numFmtId="0" fontId="19" fillId="0" borderId="0"/>
    <xf numFmtId="0" fontId="19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25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25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25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25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25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25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25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5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5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5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5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5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7" fillId="2" borderId="0" applyNumberFormat="0" applyBorder="0" applyAlignment="0" applyProtection="0"/>
    <xf numFmtId="0" fontId="28" fillId="6" borderId="4" applyNumberFormat="0" applyAlignment="0" applyProtection="0"/>
    <xf numFmtId="0" fontId="29" fillId="7" borderId="7" applyNumberFormat="0" applyAlignment="0" applyProtection="0"/>
    <xf numFmtId="0" fontId="30" fillId="0" borderId="6" applyNumberFormat="0" applyFill="0" applyAlignment="0" applyProtection="0"/>
    <xf numFmtId="43" fontId="19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32" fillId="5" borderId="4" applyNumberFormat="0" applyAlignment="0" applyProtection="0"/>
    <xf numFmtId="165" fontId="33" fillId="34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5" fillId="3" borderId="0" applyNumberFormat="0" applyBorder="0" applyAlignment="0" applyProtection="0"/>
    <xf numFmtId="167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0" fillId="0" borderId="0" applyFont="0" applyFill="0" applyBorder="0" applyAlignment="0" applyProtection="0"/>
    <xf numFmtId="44" fontId="38" fillId="0" borderId="0" applyFont="0" applyFill="0" applyBorder="0" applyAlignment="0" applyProtection="0"/>
    <xf numFmtId="169" fontId="19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42" fillId="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19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19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25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5" fillId="6" borderId="5" applyNumberFormat="0" applyAlignment="0" applyProtection="0"/>
    <xf numFmtId="0" fontId="46" fillId="0" borderId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70" fontId="36" fillId="0" borderId="0" applyFont="0" applyFill="0" applyBorder="0" applyAlignment="0" applyProtection="0"/>
    <xf numFmtId="0" fontId="49" fillId="0" borderId="1" applyNumberFormat="0" applyFill="0" applyAlignment="0" applyProtection="0"/>
    <xf numFmtId="0" fontId="50" fillId="0" borderId="2" applyNumberFormat="0" applyFill="0" applyAlignment="0" applyProtection="0"/>
    <xf numFmtId="0" fontId="31" fillId="0" borderId="3" applyNumberFormat="0" applyFill="0" applyAlignment="0" applyProtection="0"/>
    <xf numFmtId="0" fontId="51" fillId="0" borderId="9" applyNumberFormat="0" applyFill="0" applyAlignment="0" applyProtection="0"/>
    <xf numFmtId="44" fontId="4" fillId="0" borderId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172">
    <xf numFmtId="0" fontId="0" fillId="0" borderId="0" xfId="0"/>
    <xf numFmtId="4" fontId="20" fillId="0" borderId="10" xfId="0" applyNumberFormat="1" applyFont="1" applyFill="1" applyBorder="1" applyAlignment="1" applyProtection="1">
      <protection locked="0"/>
    </xf>
    <xf numFmtId="0" fontId="20" fillId="33" borderId="11" xfId="0" applyFont="1" applyFill="1" applyBorder="1" applyAlignment="1" applyProtection="1">
      <alignment horizontal="left"/>
    </xf>
    <xf numFmtId="0" fontId="20" fillId="33" borderId="12" xfId="0" applyFont="1" applyFill="1" applyBorder="1" applyAlignment="1" applyProtection="1">
      <alignment horizontal="left"/>
    </xf>
    <xf numFmtId="0" fontId="20" fillId="33" borderId="12" xfId="0" applyFont="1" applyFill="1" applyBorder="1" applyProtection="1"/>
    <xf numFmtId="4" fontId="20" fillId="0" borderId="14" xfId="0" applyNumberFormat="1" applyFont="1" applyFill="1" applyBorder="1" applyAlignment="1" applyProtection="1">
      <protection locked="0"/>
    </xf>
    <xf numFmtId="0" fontId="20" fillId="33" borderId="15" xfId="0" applyFont="1" applyFill="1" applyBorder="1" applyAlignment="1" applyProtection="1">
      <alignment horizontal="left"/>
    </xf>
    <xf numFmtId="0" fontId="20" fillId="33" borderId="16" xfId="0" applyFont="1" applyFill="1" applyBorder="1" applyAlignment="1" applyProtection="1">
      <alignment horizontal="left"/>
    </xf>
    <xf numFmtId="0" fontId="20" fillId="33" borderId="16" xfId="0" applyFont="1" applyFill="1" applyBorder="1" applyProtection="1"/>
    <xf numFmtId="4" fontId="20" fillId="33" borderId="14" xfId="0" applyNumberFormat="1" applyFont="1" applyFill="1" applyBorder="1" applyAlignment="1" applyProtection="1">
      <protection locked="0"/>
    </xf>
    <xf numFmtId="0" fontId="20" fillId="33" borderId="17" xfId="0" applyFont="1" applyFill="1" applyBorder="1" applyAlignment="1" applyProtection="1">
      <alignment horizontal="left"/>
    </xf>
    <xf numFmtId="0" fontId="20" fillId="33" borderId="14" xfId="0" applyFont="1" applyFill="1" applyBorder="1" applyAlignment="1" applyProtection="1">
      <alignment horizontal="center"/>
    </xf>
    <xf numFmtId="0" fontId="20" fillId="33" borderId="16" xfId="0" applyFont="1" applyFill="1" applyBorder="1" applyAlignment="1" applyProtection="1">
      <alignment horizontal="left" indent="1"/>
    </xf>
    <xf numFmtId="0" fontId="20" fillId="33" borderId="15" xfId="0" applyFont="1" applyFill="1" applyBorder="1" applyAlignment="1" applyProtection="1">
      <alignment horizontal="left" indent="1"/>
    </xf>
    <xf numFmtId="0" fontId="20" fillId="33" borderId="17" xfId="0" applyFont="1" applyFill="1" applyBorder="1" applyProtection="1"/>
    <xf numFmtId="0" fontId="20" fillId="33" borderId="16" xfId="0" applyFont="1" applyFill="1" applyBorder="1" applyAlignment="1" applyProtection="1"/>
    <xf numFmtId="0" fontId="20" fillId="33" borderId="16" xfId="27" applyFont="1" applyFill="1" applyBorder="1" applyAlignment="1" applyProtection="1">
      <alignment horizontal="left"/>
    </xf>
    <xf numFmtId="0" fontId="20" fillId="33" borderId="18" xfId="0" applyFont="1" applyFill="1" applyBorder="1" applyProtection="1"/>
    <xf numFmtId="0" fontId="20" fillId="33" borderId="19" xfId="0" applyFont="1" applyFill="1" applyBorder="1" applyProtection="1"/>
    <xf numFmtId="0" fontId="20" fillId="33" borderId="20" xfId="0" applyFont="1" applyFill="1" applyBorder="1" applyAlignment="1" applyProtection="1"/>
    <xf numFmtId="0" fontId="20" fillId="33" borderId="15" xfId="0" applyFont="1" applyFill="1" applyBorder="1" applyAlignment="1" applyProtection="1"/>
    <xf numFmtId="0" fontId="20" fillId="33" borderId="17" xfId="0" applyFont="1" applyFill="1" applyBorder="1" applyAlignment="1" applyProtection="1">
      <alignment horizontal="left" indent="1"/>
    </xf>
    <xf numFmtId="0" fontId="20" fillId="33" borderId="16" xfId="0" quotePrefix="1" applyFont="1" applyFill="1" applyBorder="1" applyAlignment="1" applyProtection="1">
      <alignment horizontal="left"/>
    </xf>
    <xf numFmtId="171" fontId="59" fillId="0" borderId="0" xfId="415" quotePrefix="1" applyNumberFormat="1" applyFont="1" applyFill="1" applyBorder="1" applyAlignment="1">
      <alignment horizontal="right"/>
    </xf>
    <xf numFmtId="171" fontId="54" fillId="0" borderId="0" xfId="415" applyNumberFormat="1" applyFont="1" applyAlignment="1">
      <alignment horizontal="centerContinuous"/>
    </xf>
    <xf numFmtId="171" fontId="52" fillId="0" borderId="0" xfId="415" applyNumberFormat="1" applyFont="1" applyAlignment="1">
      <alignment horizontal="centerContinuous"/>
    </xf>
    <xf numFmtId="171" fontId="53" fillId="0" borderId="0" xfId="415" applyNumberFormat="1" applyFont="1" applyAlignment="1" applyProtection="1">
      <alignment horizontal="centerContinuous"/>
    </xf>
    <xf numFmtId="172" fontId="52" fillId="0" borderId="29" xfId="0" applyNumberFormat="1" applyFont="1" applyBorder="1" applyAlignment="1">
      <alignment vertical="top"/>
    </xf>
    <xf numFmtId="171" fontId="52" fillId="0" borderId="29" xfId="415" applyNumberFormat="1" applyFont="1" applyBorder="1" applyAlignment="1">
      <alignment wrapText="1"/>
    </xf>
    <xf numFmtId="171" fontId="53" fillId="0" borderId="29" xfId="415" applyNumberFormat="1" applyFont="1" applyBorder="1" applyAlignment="1">
      <alignment horizontal="right"/>
    </xf>
    <xf numFmtId="0" fontId="52" fillId="0" borderId="0" xfId="0" applyFont="1" applyAlignment="1">
      <alignment vertical="top"/>
    </xf>
    <xf numFmtId="172" fontId="52" fillId="0" borderId="30" xfId="0" applyNumberFormat="1" applyFont="1" applyBorder="1" applyAlignment="1">
      <alignment vertical="top"/>
    </xf>
    <xf numFmtId="171" fontId="52" fillId="0" borderId="30" xfId="415" applyNumberFormat="1" applyFont="1" applyBorder="1" applyAlignment="1">
      <alignment wrapText="1"/>
    </xf>
    <xf numFmtId="171" fontId="53" fillId="0" borderId="30" xfId="415" quotePrefix="1" applyNumberFormat="1" applyFont="1" applyBorder="1" applyAlignment="1">
      <alignment horizontal="right"/>
    </xf>
    <xf numFmtId="172" fontId="52" fillId="0" borderId="0" xfId="0" applyNumberFormat="1" applyFont="1" applyAlignment="1">
      <alignment vertical="top"/>
    </xf>
    <xf numFmtId="171" fontId="53" fillId="0" borderId="0" xfId="415" quotePrefix="1" applyNumberFormat="1" applyFont="1" applyBorder="1" applyAlignment="1">
      <alignment horizontal="right"/>
    </xf>
    <xf numFmtId="171" fontId="58" fillId="36" borderId="0" xfId="415" applyNumberFormat="1" applyFont="1" applyFill="1" applyBorder="1" applyAlignment="1">
      <alignment horizontal="left" vertical="top"/>
    </xf>
    <xf numFmtId="171" fontId="52" fillId="0" borderId="31" xfId="415" applyNumberFormat="1" applyFont="1" applyFill="1" applyBorder="1" applyAlignment="1">
      <alignment horizontal="left" vertical="center" wrapText="1" indent="1"/>
    </xf>
    <xf numFmtId="172" fontId="52" fillId="0" borderId="0" xfId="415" applyNumberFormat="1" applyFont="1" applyFill="1" applyAlignment="1">
      <alignment vertical="top" wrapText="1"/>
    </xf>
    <xf numFmtId="171" fontId="52" fillId="0" borderId="19" xfId="415" applyNumberFormat="1" applyFont="1" applyFill="1" applyBorder="1" applyAlignment="1">
      <alignment horizontal="left" vertical="center" wrapText="1" indent="1"/>
    </xf>
    <xf numFmtId="174" fontId="57" fillId="0" borderId="0" xfId="415" quotePrefix="1" applyNumberFormat="1" applyFont="1" applyFill="1" applyBorder="1" applyAlignment="1">
      <alignment horizontal="right"/>
    </xf>
    <xf numFmtId="171" fontId="55" fillId="37" borderId="0" xfId="415" applyNumberFormat="1" applyFont="1" applyFill="1" applyBorder="1" applyAlignment="1">
      <alignment horizontal="left" vertical="top"/>
    </xf>
    <xf numFmtId="172" fontId="61" fillId="0" borderId="0" xfId="0" applyNumberFormat="1" applyFont="1" applyFill="1" applyAlignment="1">
      <alignment vertical="top"/>
    </xf>
    <xf numFmtId="171" fontId="61" fillId="0" borderId="0" xfId="415" applyNumberFormat="1" applyFont="1" applyFill="1" applyBorder="1" applyAlignment="1">
      <alignment wrapText="1"/>
    </xf>
    <xf numFmtId="172" fontId="59" fillId="36" borderId="0" xfId="415" applyNumberFormat="1" applyFont="1" applyFill="1" applyBorder="1" applyAlignment="1">
      <alignment vertical="top" wrapText="1"/>
    </xf>
    <xf numFmtId="172" fontId="52" fillId="36" borderId="0" xfId="415" applyNumberFormat="1" applyFont="1" applyFill="1" applyAlignment="1">
      <alignment vertical="top" wrapText="1"/>
    </xf>
    <xf numFmtId="171" fontId="52" fillId="0" borderId="31" xfId="415" applyNumberFormat="1" applyFont="1" applyFill="1" applyBorder="1" applyAlignment="1">
      <alignment horizontal="left" vertical="top" wrapText="1" indent="1"/>
    </xf>
    <xf numFmtId="172" fontId="57" fillId="0" borderId="0" xfId="0" applyNumberFormat="1" applyFont="1" applyAlignment="1">
      <alignment vertical="top"/>
    </xf>
    <xf numFmtId="172" fontId="62" fillId="0" borderId="0" xfId="0" applyNumberFormat="1" applyFont="1" applyBorder="1" applyAlignment="1">
      <alignment vertical="top"/>
    </xf>
    <xf numFmtId="0" fontId="62" fillId="0" borderId="0" xfId="0" applyFont="1" applyBorder="1" applyAlignment="1">
      <alignment vertical="top"/>
    </xf>
    <xf numFmtId="173" fontId="56" fillId="35" borderId="34" xfId="415" applyNumberFormat="1" applyFont="1" applyFill="1" applyBorder="1" applyAlignment="1">
      <alignment horizontal="center" vertical="center" wrapText="1"/>
    </xf>
    <xf numFmtId="171" fontId="56" fillId="35" borderId="35" xfId="415" applyNumberFormat="1" applyFont="1" applyFill="1" applyBorder="1" applyAlignment="1">
      <alignment horizontal="center"/>
    </xf>
    <xf numFmtId="171" fontId="56" fillId="35" borderId="36" xfId="415" applyNumberFormat="1" applyFont="1" applyFill="1" applyBorder="1" applyAlignment="1">
      <alignment horizontal="center"/>
    </xf>
    <xf numFmtId="174" fontId="61" fillId="0" borderId="0" xfId="415" quotePrefix="1" applyNumberFormat="1" applyFont="1" applyFill="1" applyBorder="1" applyAlignment="1" applyProtection="1"/>
    <xf numFmtId="174" fontId="59" fillId="0" borderId="31" xfId="415" applyNumberFormat="1" applyFont="1" applyFill="1" applyBorder="1" applyAlignment="1" applyProtection="1"/>
    <xf numFmtId="174" fontId="59" fillId="0" borderId="19" xfId="415" applyNumberFormat="1" applyFont="1" applyFill="1" applyBorder="1" applyAlignment="1" applyProtection="1"/>
    <xf numFmtId="171" fontId="53" fillId="0" borderId="29" xfId="415" quotePrefix="1" applyNumberFormat="1" applyFont="1" applyBorder="1" applyAlignment="1">
      <alignment horizontal="right"/>
    </xf>
    <xf numFmtId="171" fontId="58" fillId="36" borderId="31" xfId="415" applyNumberFormat="1" applyFont="1" applyFill="1" applyBorder="1" applyAlignment="1">
      <alignment horizontal="left" vertical="top" wrapText="1"/>
    </xf>
    <xf numFmtId="174" fontId="58" fillId="36" borderId="31" xfId="415" applyNumberFormat="1" applyFont="1" applyFill="1" applyBorder="1" applyAlignment="1" applyProtection="1"/>
    <xf numFmtId="171" fontId="58" fillId="36" borderId="31" xfId="415" applyNumberFormat="1" applyFont="1" applyFill="1" applyBorder="1" applyAlignment="1">
      <alignment vertical="top" wrapText="1"/>
    </xf>
    <xf numFmtId="174" fontId="58" fillId="36" borderId="19" xfId="415" applyNumberFormat="1" applyFont="1" applyFill="1" applyBorder="1" applyAlignment="1" applyProtection="1"/>
    <xf numFmtId="174" fontId="59" fillId="0" borderId="0" xfId="415" applyNumberFormat="1" applyFont="1" applyFill="1" applyBorder="1" applyAlignment="1" applyProtection="1"/>
    <xf numFmtId="171" fontId="58" fillId="37" borderId="19" xfId="415" applyNumberFormat="1" applyFont="1" applyFill="1" applyBorder="1" applyAlignment="1">
      <alignment horizontal="left" vertical="top" wrapText="1"/>
    </xf>
    <xf numFmtId="174" fontId="58" fillId="37" borderId="19" xfId="415" applyNumberFormat="1" applyFont="1" applyFill="1" applyBorder="1" applyAlignment="1" applyProtection="1"/>
    <xf numFmtId="175" fontId="58" fillId="36" borderId="31" xfId="415" applyNumberFormat="1" applyFont="1" applyFill="1" applyBorder="1" applyProtection="1"/>
    <xf numFmtId="175" fontId="58" fillId="36" borderId="31" xfId="415" applyNumberFormat="1" applyFont="1" applyFill="1" applyBorder="1" applyAlignment="1" applyProtection="1"/>
    <xf numFmtId="175" fontId="59" fillId="0" borderId="19" xfId="415" applyNumberFormat="1" applyFont="1" applyFill="1" applyBorder="1" applyAlignment="1" applyProtection="1"/>
    <xf numFmtId="175" fontId="59" fillId="0" borderId="19" xfId="415" applyNumberFormat="1" applyFont="1" applyFill="1" applyBorder="1" applyProtection="1">
      <protection locked="0"/>
    </xf>
    <xf numFmtId="175" fontId="59" fillId="0" borderId="31" xfId="415" applyNumberFormat="1" applyFont="1" applyFill="1" applyBorder="1" applyAlignment="1" applyProtection="1"/>
    <xf numFmtId="175" fontId="59" fillId="0" borderId="0" xfId="415" applyNumberFormat="1" applyFont="1" applyFill="1" applyBorder="1" applyAlignment="1" applyProtection="1"/>
    <xf numFmtId="175" fontId="58" fillId="37" borderId="19" xfId="415" applyNumberFormat="1" applyFont="1" applyFill="1" applyBorder="1" applyAlignment="1" applyProtection="1"/>
    <xf numFmtId="175" fontId="61" fillId="0" borderId="0" xfId="415" quotePrefix="1" applyNumberFormat="1" applyFont="1" applyFill="1" applyBorder="1" applyAlignment="1">
      <alignment horizontal="right"/>
    </xf>
    <xf numFmtId="175" fontId="61" fillId="0" borderId="0" xfId="415" quotePrefix="1" applyNumberFormat="1" applyFont="1" applyFill="1" applyBorder="1" applyAlignment="1" applyProtection="1">
      <alignment horizontal="right"/>
    </xf>
    <xf numFmtId="175" fontId="59" fillId="0" borderId="31" xfId="415" applyNumberFormat="1" applyFont="1" applyFill="1" applyBorder="1" applyAlignment="1" applyProtection="1">
      <protection locked="0"/>
    </xf>
    <xf numFmtId="175" fontId="55" fillId="36" borderId="31" xfId="415" applyNumberFormat="1" applyFont="1" applyFill="1" applyBorder="1"/>
    <xf numFmtId="175" fontId="58" fillId="36" borderId="19" xfId="415" applyNumberFormat="1" applyFont="1" applyFill="1" applyBorder="1" applyAlignment="1"/>
    <xf numFmtId="175" fontId="59" fillId="0" borderId="31" xfId="415" applyNumberFormat="1" applyFont="1" applyFill="1" applyBorder="1"/>
    <xf numFmtId="175" fontId="59" fillId="0" borderId="19" xfId="415" applyNumberFormat="1" applyFont="1" applyFill="1" applyBorder="1" applyAlignment="1" applyProtection="1">
      <alignment horizontal="right"/>
      <protection locked="0"/>
    </xf>
    <xf numFmtId="175" fontId="58" fillId="36" borderId="31" xfId="415" applyNumberFormat="1" applyFont="1" applyFill="1" applyBorder="1" applyAlignment="1" applyProtection="1">
      <alignment horizontal="right"/>
    </xf>
    <xf numFmtId="175" fontId="58" fillId="37" borderId="19" xfId="415" applyNumberFormat="1" applyFont="1" applyFill="1" applyBorder="1" applyAlignment="1" applyProtection="1">
      <alignment horizontal="right"/>
    </xf>
    <xf numFmtId="175" fontId="55" fillId="36" borderId="19" xfId="415" applyNumberFormat="1" applyFont="1" applyFill="1" applyBorder="1" applyAlignment="1">
      <alignment horizontal="right"/>
    </xf>
    <xf numFmtId="171" fontId="53" fillId="0" borderId="29" xfId="415" quotePrefix="1" applyNumberFormat="1" applyFont="1" applyBorder="1" applyAlignment="1"/>
    <xf numFmtId="175" fontId="59" fillId="0" borderId="19" xfId="415" applyNumberFormat="1" applyFont="1" applyFill="1" applyBorder="1" applyAlignment="1" applyProtection="1">
      <protection locked="0"/>
    </xf>
    <xf numFmtId="175" fontId="55" fillId="36" borderId="19" xfId="415" applyNumberFormat="1" applyFont="1" applyFill="1" applyBorder="1" applyAlignment="1"/>
    <xf numFmtId="175" fontId="59" fillId="0" borderId="31" xfId="415" applyNumberFormat="1" applyFont="1" applyFill="1" applyBorder="1" applyAlignment="1"/>
    <xf numFmtId="174" fontId="57" fillId="0" borderId="0" xfId="415" quotePrefix="1" applyNumberFormat="1" applyFont="1" applyFill="1" applyBorder="1" applyAlignment="1"/>
    <xf numFmtId="175" fontId="59" fillId="0" borderId="0" xfId="415" quotePrefix="1" applyNumberFormat="1" applyFont="1" applyFill="1" applyBorder="1" applyAlignment="1">
      <alignment horizontal="right"/>
    </xf>
    <xf numFmtId="4" fontId="62" fillId="0" borderId="0" xfId="0" applyNumberFormat="1" applyFont="1" applyBorder="1" applyAlignment="1">
      <alignment vertical="top"/>
    </xf>
    <xf numFmtId="171" fontId="52" fillId="0" borderId="32" xfId="415" applyNumberFormat="1" applyFont="1" applyFill="1" applyBorder="1" applyAlignment="1">
      <alignment horizontal="left" vertical="center" wrapText="1" indent="1"/>
    </xf>
    <xf numFmtId="175" fontId="59" fillId="0" borderId="19" xfId="415" applyNumberFormat="1" applyFont="1" applyFill="1" applyBorder="1"/>
    <xf numFmtId="0" fontId="52" fillId="0" borderId="0" xfId="0" applyFont="1" applyBorder="1" applyAlignment="1">
      <alignment vertical="top"/>
    </xf>
    <xf numFmtId="175" fontId="57" fillId="0" borderId="0" xfId="415" quotePrefix="1" applyNumberFormat="1" applyFont="1" applyFill="1" applyBorder="1" applyAlignment="1">
      <alignment horizontal="right"/>
    </xf>
    <xf numFmtId="0" fontId="20" fillId="0" borderId="14" xfId="0" applyFont="1" applyFill="1" applyBorder="1" applyAlignment="1" applyProtection="1">
      <alignment horizontal="center"/>
    </xf>
    <xf numFmtId="0" fontId="20" fillId="0" borderId="17" xfId="0" applyFont="1" applyFill="1" applyBorder="1" applyAlignment="1" applyProtection="1">
      <alignment horizontal="left"/>
    </xf>
    <xf numFmtId="0" fontId="20" fillId="0" borderId="16" xfId="0" applyFont="1" applyFill="1" applyBorder="1" applyAlignment="1" applyProtection="1">
      <alignment horizontal="left"/>
    </xf>
    <xf numFmtId="0" fontId="20" fillId="0" borderId="16" xfId="0" applyFont="1" applyFill="1" applyBorder="1" applyProtection="1"/>
    <xf numFmtId="0" fontId="20" fillId="0" borderId="15" xfId="0" applyFont="1" applyFill="1" applyBorder="1" applyAlignment="1" applyProtection="1">
      <alignment horizontal="left"/>
    </xf>
    <xf numFmtId="0" fontId="20" fillId="0" borderId="14" xfId="0" applyFont="1" applyBorder="1" applyAlignment="1" applyProtection="1">
      <alignment horizontal="center"/>
    </xf>
    <xf numFmtId="0" fontId="20" fillId="0" borderId="16" xfId="0" applyFont="1" applyBorder="1" applyAlignment="1" applyProtection="1">
      <alignment horizontal="left"/>
    </xf>
    <xf numFmtId="0" fontId="20" fillId="0" borderId="20" xfId="0" applyFont="1" applyBorder="1" applyProtection="1"/>
    <xf numFmtId="0" fontId="20" fillId="33" borderId="18" xfId="0" applyFont="1" applyFill="1" applyBorder="1" applyAlignment="1" applyProtection="1">
      <alignment horizontal="left"/>
    </xf>
    <xf numFmtId="0" fontId="65" fillId="33" borderId="17" xfId="0" applyFont="1" applyFill="1" applyBorder="1" applyAlignment="1" applyProtection="1">
      <alignment horizontal="left"/>
    </xf>
    <xf numFmtId="0" fontId="20" fillId="33" borderId="16" xfId="0" applyFont="1" applyFill="1" applyBorder="1" applyAlignment="1" applyProtection="1">
      <alignment horizontal="center"/>
    </xf>
    <xf numFmtId="0" fontId="64" fillId="0" borderId="17" xfId="0" applyFont="1" applyBorder="1" applyProtection="1"/>
    <xf numFmtId="0" fontId="20" fillId="33" borderId="10" xfId="0" applyFont="1" applyFill="1" applyBorder="1" applyAlignment="1" applyProtection="1">
      <alignment horizontal="center"/>
    </xf>
    <xf numFmtId="0" fontId="65" fillId="33" borderId="13" xfId="0" applyFont="1" applyFill="1" applyBorder="1" applyAlignment="1" applyProtection="1">
      <alignment horizontal="left"/>
    </xf>
    <xf numFmtId="175" fontId="57" fillId="0" borderId="0" xfId="415" quotePrefix="1" applyNumberFormat="1" applyFont="1" applyFill="1" applyBorder="1" applyAlignment="1"/>
    <xf numFmtId="175" fontId="61" fillId="0" borderId="0" xfId="415" quotePrefix="1" applyNumberFormat="1" applyFont="1" applyFill="1" applyBorder="1" applyAlignment="1"/>
    <xf numFmtId="173" fontId="56" fillId="35" borderId="43" xfId="415" applyNumberFormat="1" applyFont="1" applyFill="1" applyBorder="1" applyAlignment="1">
      <alignment horizontal="center" vertical="center" wrapText="1"/>
    </xf>
    <xf numFmtId="171" fontId="52" fillId="0" borderId="0" xfId="415" applyNumberFormat="1" applyFont="1" applyBorder="1" applyAlignment="1">
      <alignment wrapText="1"/>
    </xf>
    <xf numFmtId="171" fontId="53" fillId="0" borderId="0" xfId="415" quotePrefix="1" applyNumberFormat="1" applyFont="1" applyBorder="1" applyAlignment="1"/>
    <xf numFmtId="172" fontId="57" fillId="0" borderId="0" xfId="0" applyNumberFormat="1" applyFont="1" applyFill="1" applyAlignment="1">
      <alignment vertical="top"/>
    </xf>
    <xf numFmtId="171" fontId="57" fillId="0" borderId="0" xfId="415" applyNumberFormat="1" applyFont="1" applyFill="1" applyBorder="1" applyAlignment="1">
      <alignment wrapText="1"/>
    </xf>
    <xf numFmtId="0" fontId="0" fillId="0" borderId="32" xfId="0" applyBorder="1"/>
    <xf numFmtId="4" fontId="20" fillId="0" borderId="32" xfId="0" applyNumberFormat="1" applyFont="1" applyFill="1" applyBorder="1" applyAlignment="1" applyProtection="1">
      <protection locked="0"/>
    </xf>
    <xf numFmtId="0" fontId="21" fillId="38" borderId="25" xfId="0" applyFont="1" applyFill="1" applyBorder="1" applyAlignment="1" applyProtection="1">
      <alignment horizontal="center" vertical="center"/>
    </xf>
    <xf numFmtId="0" fontId="24" fillId="38" borderId="25" xfId="0" applyFont="1" applyFill="1" applyBorder="1" applyAlignment="1" applyProtection="1">
      <alignment horizontal="center" vertical="center" wrapText="1"/>
    </xf>
    <xf numFmtId="0" fontId="21" fillId="38" borderId="24" xfId="0" applyFont="1" applyFill="1" applyBorder="1" applyAlignment="1" applyProtection="1">
      <alignment horizontal="center"/>
    </xf>
    <xf numFmtId="0" fontId="21" fillId="38" borderId="40" xfId="0" applyFont="1" applyFill="1" applyBorder="1" applyAlignment="1" applyProtection="1">
      <alignment horizontal="left"/>
    </xf>
    <xf numFmtId="0" fontId="21" fillId="38" borderId="41" xfId="0" applyFont="1" applyFill="1" applyBorder="1" applyAlignment="1" applyProtection="1">
      <alignment horizontal="left"/>
    </xf>
    <xf numFmtId="0" fontId="21" fillId="38" borderId="22" xfId="0" applyFont="1" applyFill="1" applyBorder="1" applyAlignment="1" applyProtection="1">
      <alignment horizontal="left"/>
    </xf>
    <xf numFmtId="4" fontId="22" fillId="38" borderId="21" xfId="0" applyNumberFormat="1" applyFont="1" applyFill="1" applyBorder="1" applyAlignment="1" applyProtection="1"/>
    <xf numFmtId="0" fontId="21" fillId="38" borderId="14" xfId="0" applyFont="1" applyFill="1" applyBorder="1" applyAlignment="1" applyProtection="1">
      <alignment horizontal="center"/>
    </xf>
    <xf numFmtId="0" fontId="21" fillId="38" borderId="17" xfId="0" applyFont="1" applyFill="1" applyBorder="1" applyAlignment="1" applyProtection="1">
      <alignment horizontal="left"/>
    </xf>
    <xf numFmtId="0" fontId="21" fillId="38" borderId="16" xfId="0" applyFont="1" applyFill="1" applyBorder="1" applyAlignment="1" applyProtection="1">
      <alignment horizontal="left"/>
    </xf>
    <xf numFmtId="0" fontId="21" fillId="38" borderId="15" xfId="0" applyFont="1" applyFill="1" applyBorder="1" applyAlignment="1" applyProtection="1">
      <alignment horizontal="left"/>
    </xf>
    <xf numFmtId="4" fontId="22" fillId="38" borderId="14" xfId="0" applyNumberFormat="1" applyFont="1" applyFill="1" applyBorder="1" applyAlignment="1" applyProtection="1"/>
    <xf numFmtId="0" fontId="20" fillId="38" borderId="14" xfId="0" applyFont="1" applyFill="1" applyBorder="1" applyAlignment="1" applyProtection="1">
      <alignment horizontal="center"/>
    </xf>
    <xf numFmtId="0" fontId="20" fillId="38" borderId="17" xfId="0" applyFont="1" applyFill="1" applyBorder="1" applyAlignment="1" applyProtection="1">
      <alignment horizontal="left"/>
    </xf>
    <xf numFmtId="0" fontId="20" fillId="38" borderId="16" xfId="0" applyFont="1" applyFill="1" applyBorder="1" applyAlignment="1" applyProtection="1">
      <alignment horizontal="left"/>
    </xf>
    <xf numFmtId="0" fontId="20" fillId="38" borderId="15" xfId="0" applyFont="1" applyFill="1" applyBorder="1" applyAlignment="1" applyProtection="1">
      <alignment horizontal="left"/>
    </xf>
    <xf numFmtId="4" fontId="23" fillId="38" borderId="14" xfId="0" applyNumberFormat="1" applyFont="1" applyFill="1" applyBorder="1" applyAlignment="1" applyProtection="1"/>
    <xf numFmtId="0" fontId="20" fillId="38" borderId="16" xfId="0" applyFont="1" applyFill="1" applyBorder="1" applyProtection="1"/>
    <xf numFmtId="0" fontId="20" fillId="38" borderId="16" xfId="27" applyFont="1" applyFill="1" applyBorder="1" applyAlignment="1" applyProtection="1">
      <alignment horizontal="left"/>
    </xf>
    <xf numFmtId="4" fontId="20" fillId="38" borderId="14" xfId="0" applyNumberFormat="1" applyFont="1" applyFill="1" applyBorder="1" applyAlignment="1" applyProtection="1"/>
    <xf numFmtId="2" fontId="20" fillId="38" borderId="14" xfId="0" applyNumberFormat="1" applyFont="1" applyFill="1" applyBorder="1" applyAlignment="1" applyProtection="1">
      <alignment horizontal="right"/>
    </xf>
    <xf numFmtId="4" fontId="21" fillId="38" borderId="14" xfId="0" applyNumberFormat="1" applyFont="1" applyFill="1" applyBorder="1" applyAlignment="1" applyProtection="1"/>
    <xf numFmtId="0" fontId="20" fillId="38" borderId="15" xfId="0" applyFont="1" applyFill="1" applyBorder="1" applyAlignment="1" applyProtection="1">
      <alignment horizontal="left" indent="1"/>
    </xf>
    <xf numFmtId="0" fontId="21" fillId="38" borderId="15" xfId="0" applyFont="1" applyFill="1" applyBorder="1" applyAlignment="1" applyProtection="1">
      <alignment horizontal="left" indent="1"/>
    </xf>
    <xf numFmtId="0" fontId="21" fillId="38" borderId="16" xfId="0" applyFont="1" applyFill="1" applyBorder="1" applyProtection="1"/>
    <xf numFmtId="0" fontId="20" fillId="38" borderId="18" xfId="0" applyFont="1" applyFill="1" applyBorder="1" applyProtection="1"/>
    <xf numFmtId="0" fontId="21" fillId="38" borderId="16" xfId="0" applyFont="1" applyFill="1" applyBorder="1" applyAlignment="1" applyProtection="1"/>
    <xf numFmtId="0" fontId="20" fillId="38" borderId="16" xfId="0" applyFont="1" applyFill="1" applyBorder="1" applyAlignment="1" applyProtection="1"/>
    <xf numFmtId="0" fontId="21" fillId="38" borderId="16" xfId="0" applyFont="1" applyFill="1" applyBorder="1" applyAlignment="1" applyProtection="1">
      <alignment horizontal="left" indent="1"/>
    </xf>
    <xf numFmtId="0" fontId="20" fillId="38" borderId="17" xfId="0" applyFont="1" applyFill="1" applyBorder="1" applyProtection="1"/>
    <xf numFmtId="4" fontId="22" fillId="38" borderId="14" xfId="0" applyNumberFormat="1" applyFont="1" applyFill="1" applyBorder="1" applyAlignment="1" applyProtection="1">
      <alignment horizontal="right"/>
    </xf>
    <xf numFmtId="0" fontId="20" fillId="38" borderId="16" xfId="0" applyFont="1" applyFill="1" applyBorder="1" applyAlignment="1" applyProtection="1">
      <alignment horizontal="left" indent="1"/>
    </xf>
    <xf numFmtId="0" fontId="64" fillId="38" borderId="42" xfId="0" applyFont="1" applyFill="1" applyBorder="1" applyProtection="1"/>
    <xf numFmtId="0" fontId="21" fillId="38" borderId="18" xfId="0" applyFont="1" applyFill="1" applyBorder="1" applyAlignment="1" applyProtection="1">
      <alignment horizontal="left"/>
    </xf>
    <xf numFmtId="0" fontId="21" fillId="38" borderId="21" xfId="0" applyFont="1" applyFill="1" applyBorder="1" applyAlignment="1" applyProtection="1">
      <alignment horizontal="center"/>
    </xf>
    <xf numFmtId="0" fontId="20" fillId="38" borderId="23" xfId="0" applyFont="1" applyFill="1" applyBorder="1" applyAlignment="1" applyProtection="1">
      <alignment horizontal="left"/>
    </xf>
    <xf numFmtId="0" fontId="20" fillId="38" borderId="22" xfId="0" applyFont="1" applyFill="1" applyBorder="1" applyAlignment="1" applyProtection="1">
      <alignment horizontal="left"/>
    </xf>
    <xf numFmtId="4" fontId="20" fillId="33" borderId="10" xfId="0" applyNumberFormat="1" applyFont="1" applyFill="1" applyBorder="1" applyAlignment="1" applyProtection="1">
      <protection locked="0"/>
    </xf>
    <xf numFmtId="172" fontId="63" fillId="35" borderId="0" xfId="0" applyNumberFormat="1" applyFont="1" applyFill="1" applyBorder="1" applyAlignment="1">
      <alignment horizontal="center" vertical="center" wrapText="1"/>
    </xf>
    <xf numFmtId="172" fontId="63" fillId="35" borderId="38" xfId="0" applyNumberFormat="1" applyFont="1" applyFill="1" applyBorder="1" applyAlignment="1">
      <alignment horizontal="center" vertical="center" wrapText="1"/>
    </xf>
    <xf numFmtId="171" fontId="56" fillId="35" borderId="44" xfId="415" applyNumberFormat="1" applyFont="1" applyFill="1" applyBorder="1" applyAlignment="1">
      <alignment horizontal="center" vertical="center" wrapText="1"/>
    </xf>
    <xf numFmtId="0" fontId="60" fillId="35" borderId="44" xfId="1061" applyFont="1" applyFill="1" applyBorder="1" applyAlignment="1">
      <alignment vertical="center"/>
    </xf>
    <xf numFmtId="0" fontId="60" fillId="35" borderId="39" xfId="1061" applyFont="1" applyFill="1" applyBorder="1" applyAlignment="1">
      <alignment vertical="center"/>
    </xf>
    <xf numFmtId="49" fontId="53" fillId="0" borderId="0" xfId="415" applyNumberFormat="1" applyFont="1" applyAlignment="1">
      <alignment horizontal="center"/>
    </xf>
    <xf numFmtId="171" fontId="53" fillId="0" borderId="30" xfId="415" applyNumberFormat="1" applyFont="1" applyBorder="1" applyAlignment="1" applyProtection="1">
      <alignment horizontal="center"/>
    </xf>
    <xf numFmtId="171" fontId="56" fillId="35" borderId="36" xfId="415" applyNumberFormat="1" applyFont="1" applyFill="1" applyBorder="1" applyAlignment="1" applyProtection="1">
      <alignment horizontal="center" vertical="center"/>
    </xf>
    <xf numFmtId="171" fontId="56" fillId="35" borderId="0" xfId="415" applyNumberFormat="1" applyFont="1" applyFill="1" applyBorder="1" applyAlignment="1" applyProtection="1">
      <alignment horizontal="center" vertical="center"/>
    </xf>
    <xf numFmtId="171" fontId="56" fillId="35" borderId="36" xfId="415" applyNumberFormat="1" applyFont="1" applyFill="1" applyBorder="1" applyAlignment="1">
      <alignment horizontal="center" vertical="center" wrapText="1"/>
    </xf>
    <xf numFmtId="171" fontId="56" fillId="35" borderId="45" xfId="415" applyNumberFormat="1" applyFont="1" applyFill="1" applyBorder="1" applyAlignment="1">
      <alignment horizontal="center" vertical="center"/>
    </xf>
    <xf numFmtId="171" fontId="56" fillId="35" borderId="33" xfId="415" applyNumberFormat="1" applyFont="1" applyFill="1" applyBorder="1" applyAlignment="1">
      <alignment horizontal="center" vertical="center"/>
    </xf>
    <xf numFmtId="171" fontId="56" fillId="35" borderId="37" xfId="415" applyNumberFormat="1" applyFont="1" applyFill="1" applyBorder="1" applyAlignment="1">
      <alignment horizontal="center" vertical="center" wrapText="1"/>
    </xf>
    <xf numFmtId="171" fontId="56" fillId="35" borderId="35" xfId="415" applyNumberFormat="1" applyFont="1" applyFill="1" applyBorder="1" applyAlignment="1">
      <alignment horizontal="center" vertical="center" wrapText="1"/>
    </xf>
    <xf numFmtId="171" fontId="56" fillId="35" borderId="46" xfId="415" applyNumberFormat="1" applyFont="1" applyFill="1" applyBorder="1" applyAlignment="1">
      <alignment horizontal="center" vertical="center" wrapText="1"/>
    </xf>
    <xf numFmtId="171" fontId="56" fillId="35" borderId="0" xfId="415" applyNumberFormat="1" applyFont="1" applyFill="1" applyBorder="1" applyAlignment="1">
      <alignment horizontal="center" vertical="center" wrapText="1"/>
    </xf>
    <xf numFmtId="0" fontId="21" fillId="38" borderId="28" xfId="0" applyFont="1" applyFill="1" applyBorder="1" applyAlignment="1" applyProtection="1">
      <alignment horizontal="center" vertical="center"/>
    </xf>
    <xf numFmtId="0" fontId="21" fillId="38" borderId="27" xfId="0" applyFont="1" applyFill="1" applyBorder="1" applyAlignment="1" applyProtection="1">
      <alignment horizontal="center" vertical="center"/>
    </xf>
    <xf numFmtId="0" fontId="21" fillId="38" borderId="26" xfId="0" applyFont="1" applyFill="1" applyBorder="1" applyAlignment="1" applyProtection="1">
      <alignment horizontal="center" vertical="center"/>
    </xf>
  </cellXfs>
  <cellStyles count="2123">
    <cellStyle name="=C:\WINNT\SYSTEM32\COMMAND.COM" xfId="28" xr:uid="{00000000-0005-0000-0000-000000000000}"/>
    <cellStyle name="=C:\WINNT\SYSTEM32\COMMAND.COM 2" xfId="29" xr:uid="{00000000-0005-0000-0000-000001000000}"/>
    <cellStyle name="=C:\WINNT\SYSTEM32\COMMAND.COM 4" xfId="30" xr:uid="{00000000-0005-0000-0000-000002000000}"/>
    <cellStyle name="=C:\WINNT\SYSTEM32\COMMAND.COM 5" xfId="31" xr:uid="{00000000-0005-0000-0000-000003000000}"/>
    <cellStyle name="=C:\WINNT\SYSTEM32\COMMAND.COM 6" xfId="32" xr:uid="{00000000-0005-0000-0000-000004000000}"/>
    <cellStyle name="_x0003_¶?°?‘}É" xfId="33" xr:uid="{00000000-0005-0000-0000-000005000000}"/>
    <cellStyle name="_x0003_¶?°?‘}É 2" xfId="34" xr:uid="{00000000-0005-0000-0000-000006000000}"/>
    <cellStyle name="20% - Énfasis1 2" xfId="35" xr:uid="{00000000-0005-0000-0000-000007000000}"/>
    <cellStyle name="20% - Énfasis1 2 2" xfId="36" xr:uid="{00000000-0005-0000-0000-000008000000}"/>
    <cellStyle name="20% - Énfasis1 2 2 2" xfId="37" xr:uid="{00000000-0005-0000-0000-000009000000}"/>
    <cellStyle name="20% - Énfasis1 2 2 2 2" xfId="38" xr:uid="{00000000-0005-0000-0000-00000A000000}"/>
    <cellStyle name="20% - Énfasis1 2 2 3" xfId="39" xr:uid="{00000000-0005-0000-0000-00000B000000}"/>
    <cellStyle name="20% - Énfasis1 2 3" xfId="40" xr:uid="{00000000-0005-0000-0000-00000C000000}"/>
    <cellStyle name="20% - Énfasis1 2 4" xfId="41" xr:uid="{00000000-0005-0000-0000-00000D000000}"/>
    <cellStyle name="20% - Énfasis1 2 4 2" xfId="42" xr:uid="{00000000-0005-0000-0000-00000E000000}"/>
    <cellStyle name="20% - Énfasis1 2 5" xfId="43" xr:uid="{00000000-0005-0000-0000-00000F000000}"/>
    <cellStyle name="20% - Énfasis1 3" xfId="44" xr:uid="{00000000-0005-0000-0000-000010000000}"/>
    <cellStyle name="20% - Énfasis1 3 2" xfId="45" xr:uid="{00000000-0005-0000-0000-000011000000}"/>
    <cellStyle name="20% - Énfasis1 3 2 2" xfId="46" xr:uid="{00000000-0005-0000-0000-000012000000}"/>
    <cellStyle name="20% - Énfasis1 3 3" xfId="47" xr:uid="{00000000-0005-0000-0000-000013000000}"/>
    <cellStyle name="20% - Énfasis1 4" xfId="48" xr:uid="{00000000-0005-0000-0000-000014000000}"/>
    <cellStyle name="20% - Énfasis1 4 2" xfId="49" xr:uid="{00000000-0005-0000-0000-000015000000}"/>
    <cellStyle name="20% - Énfasis1 4 2 2" xfId="50" xr:uid="{00000000-0005-0000-0000-000016000000}"/>
    <cellStyle name="20% - Énfasis1 4 3" xfId="51" xr:uid="{00000000-0005-0000-0000-000017000000}"/>
    <cellStyle name="20% - Énfasis1 5" xfId="52" xr:uid="{00000000-0005-0000-0000-000018000000}"/>
    <cellStyle name="20% - Énfasis1 5 2" xfId="53" xr:uid="{00000000-0005-0000-0000-000019000000}"/>
    <cellStyle name="20% - Énfasis1 5 2 2" xfId="54" xr:uid="{00000000-0005-0000-0000-00001A000000}"/>
    <cellStyle name="20% - Énfasis1 5 3" xfId="55" xr:uid="{00000000-0005-0000-0000-00001B000000}"/>
    <cellStyle name="20% - Énfasis1 6" xfId="56" xr:uid="{00000000-0005-0000-0000-00001C000000}"/>
    <cellStyle name="20% - Énfasis1 6 2" xfId="57" xr:uid="{00000000-0005-0000-0000-00001D000000}"/>
    <cellStyle name="20% - Énfasis1 7" xfId="58" xr:uid="{00000000-0005-0000-0000-00001E000000}"/>
    <cellStyle name="20% - Énfasis2 2" xfId="59" xr:uid="{00000000-0005-0000-0000-00001F000000}"/>
    <cellStyle name="20% - Énfasis2 2 2" xfId="60" xr:uid="{00000000-0005-0000-0000-000020000000}"/>
    <cellStyle name="20% - Énfasis2 2 2 2" xfId="61" xr:uid="{00000000-0005-0000-0000-000021000000}"/>
    <cellStyle name="20% - Énfasis2 2 2 2 2" xfId="62" xr:uid="{00000000-0005-0000-0000-000022000000}"/>
    <cellStyle name="20% - Énfasis2 2 2 3" xfId="63" xr:uid="{00000000-0005-0000-0000-000023000000}"/>
    <cellStyle name="20% - Énfasis2 2 3" xfId="64" xr:uid="{00000000-0005-0000-0000-000024000000}"/>
    <cellStyle name="20% - Énfasis2 2 4" xfId="65" xr:uid="{00000000-0005-0000-0000-000025000000}"/>
    <cellStyle name="20% - Énfasis2 2 4 2" xfId="66" xr:uid="{00000000-0005-0000-0000-000026000000}"/>
    <cellStyle name="20% - Énfasis2 2 5" xfId="67" xr:uid="{00000000-0005-0000-0000-000027000000}"/>
    <cellStyle name="20% - Énfasis2 3" xfId="68" xr:uid="{00000000-0005-0000-0000-000028000000}"/>
    <cellStyle name="20% - Énfasis2 3 2" xfId="69" xr:uid="{00000000-0005-0000-0000-000029000000}"/>
    <cellStyle name="20% - Énfasis2 3 2 2" xfId="70" xr:uid="{00000000-0005-0000-0000-00002A000000}"/>
    <cellStyle name="20% - Énfasis2 3 3" xfId="71" xr:uid="{00000000-0005-0000-0000-00002B000000}"/>
    <cellStyle name="20% - Énfasis2 4" xfId="72" xr:uid="{00000000-0005-0000-0000-00002C000000}"/>
    <cellStyle name="20% - Énfasis2 4 2" xfId="73" xr:uid="{00000000-0005-0000-0000-00002D000000}"/>
    <cellStyle name="20% - Énfasis2 4 2 2" xfId="74" xr:uid="{00000000-0005-0000-0000-00002E000000}"/>
    <cellStyle name="20% - Énfasis2 4 3" xfId="75" xr:uid="{00000000-0005-0000-0000-00002F000000}"/>
    <cellStyle name="20% - Énfasis2 5" xfId="76" xr:uid="{00000000-0005-0000-0000-000030000000}"/>
    <cellStyle name="20% - Énfasis2 5 2" xfId="77" xr:uid="{00000000-0005-0000-0000-000031000000}"/>
    <cellStyle name="20% - Énfasis2 5 2 2" xfId="78" xr:uid="{00000000-0005-0000-0000-000032000000}"/>
    <cellStyle name="20% - Énfasis2 5 3" xfId="79" xr:uid="{00000000-0005-0000-0000-000033000000}"/>
    <cellStyle name="20% - Énfasis2 6" xfId="80" xr:uid="{00000000-0005-0000-0000-000034000000}"/>
    <cellStyle name="20% - Énfasis2 6 2" xfId="81" xr:uid="{00000000-0005-0000-0000-000035000000}"/>
    <cellStyle name="20% - Énfasis2 7" xfId="82" xr:uid="{00000000-0005-0000-0000-000036000000}"/>
    <cellStyle name="20% - Énfasis3 2" xfId="83" xr:uid="{00000000-0005-0000-0000-000037000000}"/>
    <cellStyle name="20% - Énfasis3 2 2" xfId="84" xr:uid="{00000000-0005-0000-0000-000038000000}"/>
    <cellStyle name="20% - Énfasis3 2 2 2" xfId="85" xr:uid="{00000000-0005-0000-0000-000039000000}"/>
    <cellStyle name="20% - Énfasis3 2 2 2 2" xfId="86" xr:uid="{00000000-0005-0000-0000-00003A000000}"/>
    <cellStyle name="20% - Énfasis3 2 2 3" xfId="87" xr:uid="{00000000-0005-0000-0000-00003B000000}"/>
    <cellStyle name="20% - Énfasis3 2 3" xfId="88" xr:uid="{00000000-0005-0000-0000-00003C000000}"/>
    <cellStyle name="20% - Énfasis3 2 4" xfId="89" xr:uid="{00000000-0005-0000-0000-00003D000000}"/>
    <cellStyle name="20% - Énfasis3 2 4 2" xfId="90" xr:uid="{00000000-0005-0000-0000-00003E000000}"/>
    <cellStyle name="20% - Énfasis3 2 5" xfId="91" xr:uid="{00000000-0005-0000-0000-00003F000000}"/>
    <cellStyle name="20% - Énfasis3 3" xfId="92" xr:uid="{00000000-0005-0000-0000-000040000000}"/>
    <cellStyle name="20% - Énfasis3 3 2" xfId="93" xr:uid="{00000000-0005-0000-0000-000041000000}"/>
    <cellStyle name="20% - Énfasis3 3 2 2" xfId="94" xr:uid="{00000000-0005-0000-0000-000042000000}"/>
    <cellStyle name="20% - Énfasis3 3 3" xfId="95" xr:uid="{00000000-0005-0000-0000-000043000000}"/>
    <cellStyle name="20% - Énfasis3 4" xfId="96" xr:uid="{00000000-0005-0000-0000-000044000000}"/>
    <cellStyle name="20% - Énfasis3 4 2" xfId="97" xr:uid="{00000000-0005-0000-0000-000045000000}"/>
    <cellStyle name="20% - Énfasis3 4 2 2" xfId="98" xr:uid="{00000000-0005-0000-0000-000046000000}"/>
    <cellStyle name="20% - Énfasis3 4 3" xfId="99" xr:uid="{00000000-0005-0000-0000-000047000000}"/>
    <cellStyle name="20% - Énfasis3 5" xfId="100" xr:uid="{00000000-0005-0000-0000-000048000000}"/>
    <cellStyle name="20% - Énfasis3 5 2" xfId="101" xr:uid="{00000000-0005-0000-0000-000049000000}"/>
    <cellStyle name="20% - Énfasis3 5 2 2" xfId="102" xr:uid="{00000000-0005-0000-0000-00004A000000}"/>
    <cellStyle name="20% - Énfasis3 5 3" xfId="103" xr:uid="{00000000-0005-0000-0000-00004B000000}"/>
    <cellStyle name="20% - Énfasis3 6" xfId="104" xr:uid="{00000000-0005-0000-0000-00004C000000}"/>
    <cellStyle name="20% - Énfasis3 6 2" xfId="105" xr:uid="{00000000-0005-0000-0000-00004D000000}"/>
    <cellStyle name="20% - Énfasis3 7" xfId="106" xr:uid="{00000000-0005-0000-0000-00004E000000}"/>
    <cellStyle name="20% - Énfasis4 2" xfId="107" xr:uid="{00000000-0005-0000-0000-00004F000000}"/>
    <cellStyle name="20% - Énfasis4 2 2" xfId="108" xr:uid="{00000000-0005-0000-0000-000050000000}"/>
    <cellStyle name="20% - Énfasis4 2 2 2" xfId="109" xr:uid="{00000000-0005-0000-0000-000051000000}"/>
    <cellStyle name="20% - Énfasis4 2 2 2 2" xfId="110" xr:uid="{00000000-0005-0000-0000-000052000000}"/>
    <cellStyle name="20% - Énfasis4 2 2 3" xfId="111" xr:uid="{00000000-0005-0000-0000-000053000000}"/>
    <cellStyle name="20% - Énfasis4 2 3" xfId="112" xr:uid="{00000000-0005-0000-0000-000054000000}"/>
    <cellStyle name="20% - Énfasis4 2 4" xfId="113" xr:uid="{00000000-0005-0000-0000-000055000000}"/>
    <cellStyle name="20% - Énfasis4 2 4 2" xfId="114" xr:uid="{00000000-0005-0000-0000-000056000000}"/>
    <cellStyle name="20% - Énfasis4 2 5" xfId="115" xr:uid="{00000000-0005-0000-0000-000057000000}"/>
    <cellStyle name="20% - Énfasis4 3" xfId="116" xr:uid="{00000000-0005-0000-0000-000058000000}"/>
    <cellStyle name="20% - Énfasis4 3 2" xfId="117" xr:uid="{00000000-0005-0000-0000-000059000000}"/>
    <cellStyle name="20% - Énfasis4 3 2 2" xfId="118" xr:uid="{00000000-0005-0000-0000-00005A000000}"/>
    <cellStyle name="20% - Énfasis4 3 3" xfId="119" xr:uid="{00000000-0005-0000-0000-00005B000000}"/>
    <cellStyle name="20% - Énfasis4 4" xfId="120" xr:uid="{00000000-0005-0000-0000-00005C000000}"/>
    <cellStyle name="20% - Énfasis4 4 2" xfId="121" xr:uid="{00000000-0005-0000-0000-00005D000000}"/>
    <cellStyle name="20% - Énfasis4 4 2 2" xfId="122" xr:uid="{00000000-0005-0000-0000-00005E000000}"/>
    <cellStyle name="20% - Énfasis4 4 3" xfId="123" xr:uid="{00000000-0005-0000-0000-00005F000000}"/>
    <cellStyle name="20% - Énfasis4 5" xfId="124" xr:uid="{00000000-0005-0000-0000-000060000000}"/>
    <cellStyle name="20% - Énfasis4 5 2" xfId="125" xr:uid="{00000000-0005-0000-0000-000061000000}"/>
    <cellStyle name="20% - Énfasis4 5 2 2" xfId="126" xr:uid="{00000000-0005-0000-0000-000062000000}"/>
    <cellStyle name="20% - Énfasis4 5 3" xfId="127" xr:uid="{00000000-0005-0000-0000-000063000000}"/>
    <cellStyle name="20% - Énfasis4 6" xfId="128" xr:uid="{00000000-0005-0000-0000-000064000000}"/>
    <cellStyle name="20% - Énfasis4 6 2" xfId="129" xr:uid="{00000000-0005-0000-0000-000065000000}"/>
    <cellStyle name="20% - Énfasis4 7" xfId="130" xr:uid="{00000000-0005-0000-0000-000066000000}"/>
    <cellStyle name="20% - Énfasis5 2" xfId="131" xr:uid="{00000000-0005-0000-0000-000067000000}"/>
    <cellStyle name="20% - Énfasis5 2 2" xfId="132" xr:uid="{00000000-0005-0000-0000-000068000000}"/>
    <cellStyle name="20% - Énfasis5 2 2 2" xfId="133" xr:uid="{00000000-0005-0000-0000-000069000000}"/>
    <cellStyle name="20% - Énfasis5 2 2 2 2" xfId="134" xr:uid="{00000000-0005-0000-0000-00006A000000}"/>
    <cellStyle name="20% - Énfasis5 2 2 3" xfId="135" xr:uid="{00000000-0005-0000-0000-00006B000000}"/>
    <cellStyle name="20% - Énfasis5 2 3" xfId="136" xr:uid="{00000000-0005-0000-0000-00006C000000}"/>
    <cellStyle name="20% - Énfasis5 2 4" xfId="137" xr:uid="{00000000-0005-0000-0000-00006D000000}"/>
    <cellStyle name="20% - Énfasis5 2 4 2" xfId="138" xr:uid="{00000000-0005-0000-0000-00006E000000}"/>
    <cellStyle name="20% - Énfasis5 2 5" xfId="139" xr:uid="{00000000-0005-0000-0000-00006F000000}"/>
    <cellStyle name="20% - Énfasis5 3" xfId="140" xr:uid="{00000000-0005-0000-0000-000070000000}"/>
    <cellStyle name="20% - Énfasis5 3 2" xfId="141" xr:uid="{00000000-0005-0000-0000-000071000000}"/>
    <cellStyle name="20% - Énfasis5 3 2 2" xfId="142" xr:uid="{00000000-0005-0000-0000-000072000000}"/>
    <cellStyle name="20% - Énfasis5 3 3" xfId="143" xr:uid="{00000000-0005-0000-0000-000073000000}"/>
    <cellStyle name="20% - Énfasis5 4" xfId="144" xr:uid="{00000000-0005-0000-0000-000074000000}"/>
    <cellStyle name="20% - Énfasis5 4 2" xfId="145" xr:uid="{00000000-0005-0000-0000-000075000000}"/>
    <cellStyle name="20% - Énfasis5 4 2 2" xfId="146" xr:uid="{00000000-0005-0000-0000-000076000000}"/>
    <cellStyle name="20% - Énfasis5 4 3" xfId="147" xr:uid="{00000000-0005-0000-0000-000077000000}"/>
    <cellStyle name="20% - Énfasis5 5" xfId="148" xr:uid="{00000000-0005-0000-0000-000078000000}"/>
    <cellStyle name="20% - Énfasis5 5 2" xfId="149" xr:uid="{00000000-0005-0000-0000-000079000000}"/>
    <cellStyle name="20% - Énfasis5 5 2 2" xfId="150" xr:uid="{00000000-0005-0000-0000-00007A000000}"/>
    <cellStyle name="20% - Énfasis5 5 3" xfId="151" xr:uid="{00000000-0005-0000-0000-00007B000000}"/>
    <cellStyle name="20% - Énfasis5 6" xfId="152" xr:uid="{00000000-0005-0000-0000-00007C000000}"/>
    <cellStyle name="20% - Énfasis5 6 2" xfId="153" xr:uid="{00000000-0005-0000-0000-00007D000000}"/>
    <cellStyle name="20% - Énfasis5 7" xfId="154" xr:uid="{00000000-0005-0000-0000-00007E000000}"/>
    <cellStyle name="20% - Énfasis6 2" xfId="155" xr:uid="{00000000-0005-0000-0000-00007F000000}"/>
    <cellStyle name="20% - Énfasis6 2 2" xfId="156" xr:uid="{00000000-0005-0000-0000-000080000000}"/>
    <cellStyle name="20% - Énfasis6 2 2 2" xfId="157" xr:uid="{00000000-0005-0000-0000-000081000000}"/>
    <cellStyle name="20% - Énfasis6 2 2 2 2" xfId="158" xr:uid="{00000000-0005-0000-0000-000082000000}"/>
    <cellStyle name="20% - Énfasis6 2 2 3" xfId="159" xr:uid="{00000000-0005-0000-0000-000083000000}"/>
    <cellStyle name="20% - Énfasis6 2 3" xfId="160" xr:uid="{00000000-0005-0000-0000-000084000000}"/>
    <cellStyle name="20% - Énfasis6 2 4" xfId="161" xr:uid="{00000000-0005-0000-0000-000085000000}"/>
    <cellStyle name="20% - Énfasis6 2 4 2" xfId="162" xr:uid="{00000000-0005-0000-0000-000086000000}"/>
    <cellStyle name="20% - Énfasis6 2 5" xfId="163" xr:uid="{00000000-0005-0000-0000-000087000000}"/>
    <cellStyle name="20% - Énfasis6 3" xfId="164" xr:uid="{00000000-0005-0000-0000-000088000000}"/>
    <cellStyle name="20% - Énfasis6 3 2" xfId="165" xr:uid="{00000000-0005-0000-0000-000089000000}"/>
    <cellStyle name="20% - Énfasis6 3 2 2" xfId="166" xr:uid="{00000000-0005-0000-0000-00008A000000}"/>
    <cellStyle name="20% - Énfasis6 3 3" xfId="167" xr:uid="{00000000-0005-0000-0000-00008B000000}"/>
    <cellStyle name="20% - Énfasis6 4" xfId="168" xr:uid="{00000000-0005-0000-0000-00008C000000}"/>
    <cellStyle name="20% - Énfasis6 4 2" xfId="169" xr:uid="{00000000-0005-0000-0000-00008D000000}"/>
    <cellStyle name="20% - Énfasis6 4 2 2" xfId="170" xr:uid="{00000000-0005-0000-0000-00008E000000}"/>
    <cellStyle name="20% - Énfasis6 4 3" xfId="171" xr:uid="{00000000-0005-0000-0000-00008F000000}"/>
    <cellStyle name="20% - Énfasis6 5" xfId="172" xr:uid="{00000000-0005-0000-0000-000090000000}"/>
    <cellStyle name="20% - Énfasis6 5 2" xfId="173" xr:uid="{00000000-0005-0000-0000-000091000000}"/>
    <cellStyle name="20% - Énfasis6 5 2 2" xfId="174" xr:uid="{00000000-0005-0000-0000-000092000000}"/>
    <cellStyle name="20% - Énfasis6 5 3" xfId="175" xr:uid="{00000000-0005-0000-0000-000093000000}"/>
    <cellStyle name="20% - Énfasis6 6" xfId="176" xr:uid="{00000000-0005-0000-0000-000094000000}"/>
    <cellStyle name="20% - Énfasis6 6 2" xfId="177" xr:uid="{00000000-0005-0000-0000-000095000000}"/>
    <cellStyle name="20% - Énfasis6 7" xfId="178" xr:uid="{00000000-0005-0000-0000-000096000000}"/>
    <cellStyle name="40% - Énfasis1 2" xfId="179" xr:uid="{00000000-0005-0000-0000-000097000000}"/>
    <cellStyle name="40% - Énfasis1 2 2" xfId="180" xr:uid="{00000000-0005-0000-0000-000098000000}"/>
    <cellStyle name="40% - Énfasis1 2 2 2" xfId="181" xr:uid="{00000000-0005-0000-0000-000099000000}"/>
    <cellStyle name="40% - Énfasis1 2 2 2 2" xfId="182" xr:uid="{00000000-0005-0000-0000-00009A000000}"/>
    <cellStyle name="40% - Énfasis1 2 2 3" xfId="183" xr:uid="{00000000-0005-0000-0000-00009B000000}"/>
    <cellStyle name="40% - Énfasis1 2 3" xfId="184" xr:uid="{00000000-0005-0000-0000-00009C000000}"/>
    <cellStyle name="40% - Énfasis1 2 4" xfId="185" xr:uid="{00000000-0005-0000-0000-00009D000000}"/>
    <cellStyle name="40% - Énfasis1 2 4 2" xfId="186" xr:uid="{00000000-0005-0000-0000-00009E000000}"/>
    <cellStyle name="40% - Énfasis1 2 5" xfId="187" xr:uid="{00000000-0005-0000-0000-00009F000000}"/>
    <cellStyle name="40% - Énfasis1 3" xfId="188" xr:uid="{00000000-0005-0000-0000-0000A0000000}"/>
    <cellStyle name="40% - Énfasis1 3 2" xfId="189" xr:uid="{00000000-0005-0000-0000-0000A1000000}"/>
    <cellStyle name="40% - Énfasis1 3 2 2" xfId="190" xr:uid="{00000000-0005-0000-0000-0000A2000000}"/>
    <cellStyle name="40% - Énfasis1 3 3" xfId="191" xr:uid="{00000000-0005-0000-0000-0000A3000000}"/>
    <cellStyle name="40% - Énfasis1 4" xfId="192" xr:uid="{00000000-0005-0000-0000-0000A4000000}"/>
    <cellStyle name="40% - Énfasis1 4 2" xfId="193" xr:uid="{00000000-0005-0000-0000-0000A5000000}"/>
    <cellStyle name="40% - Énfasis1 4 2 2" xfId="194" xr:uid="{00000000-0005-0000-0000-0000A6000000}"/>
    <cellStyle name="40% - Énfasis1 4 3" xfId="195" xr:uid="{00000000-0005-0000-0000-0000A7000000}"/>
    <cellStyle name="40% - Énfasis1 5" xfId="196" xr:uid="{00000000-0005-0000-0000-0000A8000000}"/>
    <cellStyle name="40% - Énfasis1 5 2" xfId="197" xr:uid="{00000000-0005-0000-0000-0000A9000000}"/>
    <cellStyle name="40% - Énfasis1 5 2 2" xfId="198" xr:uid="{00000000-0005-0000-0000-0000AA000000}"/>
    <cellStyle name="40% - Énfasis1 5 3" xfId="199" xr:uid="{00000000-0005-0000-0000-0000AB000000}"/>
    <cellStyle name="40% - Énfasis1 6" xfId="200" xr:uid="{00000000-0005-0000-0000-0000AC000000}"/>
    <cellStyle name="40% - Énfasis1 6 2" xfId="201" xr:uid="{00000000-0005-0000-0000-0000AD000000}"/>
    <cellStyle name="40% - Énfasis1 7" xfId="202" xr:uid="{00000000-0005-0000-0000-0000AE000000}"/>
    <cellStyle name="40% - Énfasis2 2" xfId="203" xr:uid="{00000000-0005-0000-0000-0000AF000000}"/>
    <cellStyle name="40% - Énfasis2 2 2" xfId="204" xr:uid="{00000000-0005-0000-0000-0000B0000000}"/>
    <cellStyle name="40% - Énfasis2 2 2 2" xfId="205" xr:uid="{00000000-0005-0000-0000-0000B1000000}"/>
    <cellStyle name="40% - Énfasis2 2 2 2 2" xfId="206" xr:uid="{00000000-0005-0000-0000-0000B2000000}"/>
    <cellStyle name="40% - Énfasis2 2 2 3" xfId="207" xr:uid="{00000000-0005-0000-0000-0000B3000000}"/>
    <cellStyle name="40% - Énfasis2 2 3" xfId="208" xr:uid="{00000000-0005-0000-0000-0000B4000000}"/>
    <cellStyle name="40% - Énfasis2 2 4" xfId="209" xr:uid="{00000000-0005-0000-0000-0000B5000000}"/>
    <cellStyle name="40% - Énfasis2 2 4 2" xfId="210" xr:uid="{00000000-0005-0000-0000-0000B6000000}"/>
    <cellStyle name="40% - Énfasis2 2 5" xfId="211" xr:uid="{00000000-0005-0000-0000-0000B7000000}"/>
    <cellStyle name="40% - Énfasis2 3" xfId="212" xr:uid="{00000000-0005-0000-0000-0000B8000000}"/>
    <cellStyle name="40% - Énfasis2 3 2" xfId="213" xr:uid="{00000000-0005-0000-0000-0000B9000000}"/>
    <cellStyle name="40% - Énfasis2 3 2 2" xfId="214" xr:uid="{00000000-0005-0000-0000-0000BA000000}"/>
    <cellStyle name="40% - Énfasis2 3 3" xfId="215" xr:uid="{00000000-0005-0000-0000-0000BB000000}"/>
    <cellStyle name="40% - Énfasis2 4" xfId="216" xr:uid="{00000000-0005-0000-0000-0000BC000000}"/>
    <cellStyle name="40% - Énfasis2 4 2" xfId="217" xr:uid="{00000000-0005-0000-0000-0000BD000000}"/>
    <cellStyle name="40% - Énfasis2 4 2 2" xfId="218" xr:uid="{00000000-0005-0000-0000-0000BE000000}"/>
    <cellStyle name="40% - Énfasis2 4 3" xfId="219" xr:uid="{00000000-0005-0000-0000-0000BF000000}"/>
    <cellStyle name="40% - Énfasis2 5" xfId="220" xr:uid="{00000000-0005-0000-0000-0000C0000000}"/>
    <cellStyle name="40% - Énfasis2 5 2" xfId="221" xr:uid="{00000000-0005-0000-0000-0000C1000000}"/>
    <cellStyle name="40% - Énfasis2 5 2 2" xfId="222" xr:uid="{00000000-0005-0000-0000-0000C2000000}"/>
    <cellStyle name="40% - Énfasis2 5 3" xfId="223" xr:uid="{00000000-0005-0000-0000-0000C3000000}"/>
    <cellStyle name="40% - Énfasis2 6" xfId="224" xr:uid="{00000000-0005-0000-0000-0000C4000000}"/>
    <cellStyle name="40% - Énfasis2 6 2" xfId="225" xr:uid="{00000000-0005-0000-0000-0000C5000000}"/>
    <cellStyle name="40% - Énfasis2 7" xfId="226" xr:uid="{00000000-0005-0000-0000-0000C6000000}"/>
    <cellStyle name="40% - Énfasis3 2" xfId="227" xr:uid="{00000000-0005-0000-0000-0000C7000000}"/>
    <cellStyle name="40% - Énfasis3 2 2" xfId="228" xr:uid="{00000000-0005-0000-0000-0000C8000000}"/>
    <cellStyle name="40% - Énfasis3 2 2 2" xfId="229" xr:uid="{00000000-0005-0000-0000-0000C9000000}"/>
    <cellStyle name="40% - Énfasis3 2 2 2 2" xfId="230" xr:uid="{00000000-0005-0000-0000-0000CA000000}"/>
    <cellStyle name="40% - Énfasis3 2 2 3" xfId="231" xr:uid="{00000000-0005-0000-0000-0000CB000000}"/>
    <cellStyle name="40% - Énfasis3 2 3" xfId="232" xr:uid="{00000000-0005-0000-0000-0000CC000000}"/>
    <cellStyle name="40% - Énfasis3 2 4" xfId="233" xr:uid="{00000000-0005-0000-0000-0000CD000000}"/>
    <cellStyle name="40% - Énfasis3 2 4 2" xfId="234" xr:uid="{00000000-0005-0000-0000-0000CE000000}"/>
    <cellStyle name="40% - Énfasis3 2 5" xfId="235" xr:uid="{00000000-0005-0000-0000-0000CF000000}"/>
    <cellStyle name="40% - Énfasis3 3" xfId="236" xr:uid="{00000000-0005-0000-0000-0000D0000000}"/>
    <cellStyle name="40% - Énfasis3 3 2" xfId="237" xr:uid="{00000000-0005-0000-0000-0000D1000000}"/>
    <cellStyle name="40% - Énfasis3 3 2 2" xfId="238" xr:uid="{00000000-0005-0000-0000-0000D2000000}"/>
    <cellStyle name="40% - Énfasis3 3 3" xfId="239" xr:uid="{00000000-0005-0000-0000-0000D3000000}"/>
    <cellStyle name="40% - Énfasis3 4" xfId="240" xr:uid="{00000000-0005-0000-0000-0000D4000000}"/>
    <cellStyle name="40% - Énfasis3 4 2" xfId="241" xr:uid="{00000000-0005-0000-0000-0000D5000000}"/>
    <cellStyle name="40% - Énfasis3 4 2 2" xfId="242" xr:uid="{00000000-0005-0000-0000-0000D6000000}"/>
    <cellStyle name="40% - Énfasis3 4 3" xfId="243" xr:uid="{00000000-0005-0000-0000-0000D7000000}"/>
    <cellStyle name="40% - Énfasis3 5" xfId="244" xr:uid="{00000000-0005-0000-0000-0000D8000000}"/>
    <cellStyle name="40% - Énfasis3 5 2" xfId="245" xr:uid="{00000000-0005-0000-0000-0000D9000000}"/>
    <cellStyle name="40% - Énfasis3 5 2 2" xfId="246" xr:uid="{00000000-0005-0000-0000-0000DA000000}"/>
    <cellStyle name="40% - Énfasis3 5 3" xfId="247" xr:uid="{00000000-0005-0000-0000-0000DB000000}"/>
    <cellStyle name="40% - Énfasis3 6" xfId="248" xr:uid="{00000000-0005-0000-0000-0000DC000000}"/>
    <cellStyle name="40% - Énfasis3 6 2" xfId="249" xr:uid="{00000000-0005-0000-0000-0000DD000000}"/>
    <cellStyle name="40% - Énfasis3 7" xfId="250" xr:uid="{00000000-0005-0000-0000-0000DE000000}"/>
    <cellStyle name="40% - Énfasis4 2" xfId="251" xr:uid="{00000000-0005-0000-0000-0000DF000000}"/>
    <cellStyle name="40% - Énfasis4 2 2" xfId="252" xr:uid="{00000000-0005-0000-0000-0000E0000000}"/>
    <cellStyle name="40% - Énfasis4 2 2 2" xfId="253" xr:uid="{00000000-0005-0000-0000-0000E1000000}"/>
    <cellStyle name="40% - Énfasis4 2 2 2 2" xfId="254" xr:uid="{00000000-0005-0000-0000-0000E2000000}"/>
    <cellStyle name="40% - Énfasis4 2 2 3" xfId="255" xr:uid="{00000000-0005-0000-0000-0000E3000000}"/>
    <cellStyle name="40% - Énfasis4 2 3" xfId="256" xr:uid="{00000000-0005-0000-0000-0000E4000000}"/>
    <cellStyle name="40% - Énfasis4 2 4" xfId="257" xr:uid="{00000000-0005-0000-0000-0000E5000000}"/>
    <cellStyle name="40% - Énfasis4 2 4 2" xfId="258" xr:uid="{00000000-0005-0000-0000-0000E6000000}"/>
    <cellStyle name="40% - Énfasis4 2 5" xfId="259" xr:uid="{00000000-0005-0000-0000-0000E7000000}"/>
    <cellStyle name="40% - Énfasis4 3" xfId="260" xr:uid="{00000000-0005-0000-0000-0000E8000000}"/>
    <cellStyle name="40% - Énfasis4 3 2" xfId="261" xr:uid="{00000000-0005-0000-0000-0000E9000000}"/>
    <cellStyle name="40% - Énfasis4 3 2 2" xfId="262" xr:uid="{00000000-0005-0000-0000-0000EA000000}"/>
    <cellStyle name="40% - Énfasis4 3 3" xfId="263" xr:uid="{00000000-0005-0000-0000-0000EB000000}"/>
    <cellStyle name="40% - Énfasis4 4" xfId="264" xr:uid="{00000000-0005-0000-0000-0000EC000000}"/>
    <cellStyle name="40% - Énfasis4 4 2" xfId="265" xr:uid="{00000000-0005-0000-0000-0000ED000000}"/>
    <cellStyle name="40% - Énfasis4 4 2 2" xfId="266" xr:uid="{00000000-0005-0000-0000-0000EE000000}"/>
    <cellStyle name="40% - Énfasis4 4 3" xfId="267" xr:uid="{00000000-0005-0000-0000-0000EF000000}"/>
    <cellStyle name="40% - Énfasis4 5" xfId="268" xr:uid="{00000000-0005-0000-0000-0000F0000000}"/>
    <cellStyle name="40% - Énfasis4 5 2" xfId="269" xr:uid="{00000000-0005-0000-0000-0000F1000000}"/>
    <cellStyle name="40% - Énfasis4 5 2 2" xfId="270" xr:uid="{00000000-0005-0000-0000-0000F2000000}"/>
    <cellStyle name="40% - Énfasis4 5 3" xfId="271" xr:uid="{00000000-0005-0000-0000-0000F3000000}"/>
    <cellStyle name="40% - Énfasis4 6" xfId="272" xr:uid="{00000000-0005-0000-0000-0000F4000000}"/>
    <cellStyle name="40% - Énfasis4 6 2" xfId="273" xr:uid="{00000000-0005-0000-0000-0000F5000000}"/>
    <cellStyle name="40% - Énfasis4 7" xfId="274" xr:uid="{00000000-0005-0000-0000-0000F6000000}"/>
    <cellStyle name="40% - Énfasis5 2" xfId="275" xr:uid="{00000000-0005-0000-0000-0000F7000000}"/>
    <cellStyle name="40% - Énfasis5 2 2" xfId="276" xr:uid="{00000000-0005-0000-0000-0000F8000000}"/>
    <cellStyle name="40% - Énfasis5 2 2 2" xfId="277" xr:uid="{00000000-0005-0000-0000-0000F9000000}"/>
    <cellStyle name="40% - Énfasis5 2 2 2 2" xfId="278" xr:uid="{00000000-0005-0000-0000-0000FA000000}"/>
    <cellStyle name="40% - Énfasis5 2 2 3" xfId="279" xr:uid="{00000000-0005-0000-0000-0000FB000000}"/>
    <cellStyle name="40% - Énfasis5 2 3" xfId="280" xr:uid="{00000000-0005-0000-0000-0000FC000000}"/>
    <cellStyle name="40% - Énfasis5 2 4" xfId="281" xr:uid="{00000000-0005-0000-0000-0000FD000000}"/>
    <cellStyle name="40% - Énfasis5 2 4 2" xfId="282" xr:uid="{00000000-0005-0000-0000-0000FE000000}"/>
    <cellStyle name="40% - Énfasis5 2 5" xfId="283" xr:uid="{00000000-0005-0000-0000-0000FF000000}"/>
    <cellStyle name="40% - Énfasis5 3" xfId="284" xr:uid="{00000000-0005-0000-0000-000000010000}"/>
    <cellStyle name="40% - Énfasis5 3 2" xfId="285" xr:uid="{00000000-0005-0000-0000-000001010000}"/>
    <cellStyle name="40% - Énfasis5 3 2 2" xfId="286" xr:uid="{00000000-0005-0000-0000-000002010000}"/>
    <cellStyle name="40% - Énfasis5 3 3" xfId="287" xr:uid="{00000000-0005-0000-0000-000003010000}"/>
    <cellStyle name="40% - Énfasis5 4" xfId="288" xr:uid="{00000000-0005-0000-0000-000004010000}"/>
    <cellStyle name="40% - Énfasis5 4 2" xfId="289" xr:uid="{00000000-0005-0000-0000-000005010000}"/>
    <cellStyle name="40% - Énfasis5 4 2 2" xfId="290" xr:uid="{00000000-0005-0000-0000-000006010000}"/>
    <cellStyle name="40% - Énfasis5 4 3" xfId="291" xr:uid="{00000000-0005-0000-0000-000007010000}"/>
    <cellStyle name="40% - Énfasis5 5" xfId="292" xr:uid="{00000000-0005-0000-0000-000008010000}"/>
    <cellStyle name="40% - Énfasis5 5 2" xfId="293" xr:uid="{00000000-0005-0000-0000-000009010000}"/>
    <cellStyle name="40% - Énfasis5 5 2 2" xfId="294" xr:uid="{00000000-0005-0000-0000-00000A010000}"/>
    <cellStyle name="40% - Énfasis5 5 3" xfId="295" xr:uid="{00000000-0005-0000-0000-00000B010000}"/>
    <cellStyle name="40% - Énfasis5 6" xfId="296" xr:uid="{00000000-0005-0000-0000-00000C010000}"/>
    <cellStyle name="40% - Énfasis5 6 2" xfId="297" xr:uid="{00000000-0005-0000-0000-00000D010000}"/>
    <cellStyle name="40% - Énfasis5 7" xfId="298" xr:uid="{00000000-0005-0000-0000-00000E010000}"/>
    <cellStyle name="40% - Énfasis6 2" xfId="299" xr:uid="{00000000-0005-0000-0000-00000F010000}"/>
    <cellStyle name="40% - Énfasis6 2 2" xfId="300" xr:uid="{00000000-0005-0000-0000-000010010000}"/>
    <cellStyle name="40% - Énfasis6 2 2 2" xfId="301" xr:uid="{00000000-0005-0000-0000-000011010000}"/>
    <cellStyle name="40% - Énfasis6 2 2 2 2" xfId="302" xr:uid="{00000000-0005-0000-0000-000012010000}"/>
    <cellStyle name="40% - Énfasis6 2 2 3" xfId="303" xr:uid="{00000000-0005-0000-0000-000013010000}"/>
    <cellStyle name="40% - Énfasis6 2 3" xfId="304" xr:uid="{00000000-0005-0000-0000-000014010000}"/>
    <cellStyle name="40% - Énfasis6 2 4" xfId="305" xr:uid="{00000000-0005-0000-0000-000015010000}"/>
    <cellStyle name="40% - Énfasis6 2 4 2" xfId="306" xr:uid="{00000000-0005-0000-0000-000016010000}"/>
    <cellStyle name="40% - Énfasis6 2 5" xfId="307" xr:uid="{00000000-0005-0000-0000-000017010000}"/>
    <cellStyle name="40% - Énfasis6 3" xfId="308" xr:uid="{00000000-0005-0000-0000-000018010000}"/>
    <cellStyle name="40% - Énfasis6 3 2" xfId="309" xr:uid="{00000000-0005-0000-0000-000019010000}"/>
    <cellStyle name="40% - Énfasis6 3 2 2" xfId="310" xr:uid="{00000000-0005-0000-0000-00001A010000}"/>
    <cellStyle name="40% - Énfasis6 3 3" xfId="311" xr:uid="{00000000-0005-0000-0000-00001B010000}"/>
    <cellStyle name="40% - Énfasis6 4" xfId="312" xr:uid="{00000000-0005-0000-0000-00001C010000}"/>
    <cellStyle name="40% - Énfasis6 4 2" xfId="313" xr:uid="{00000000-0005-0000-0000-00001D010000}"/>
    <cellStyle name="40% - Énfasis6 4 2 2" xfId="314" xr:uid="{00000000-0005-0000-0000-00001E010000}"/>
    <cellStyle name="40% - Énfasis6 4 3" xfId="315" xr:uid="{00000000-0005-0000-0000-00001F010000}"/>
    <cellStyle name="40% - Énfasis6 5" xfId="316" xr:uid="{00000000-0005-0000-0000-000020010000}"/>
    <cellStyle name="40% - Énfasis6 5 2" xfId="317" xr:uid="{00000000-0005-0000-0000-000021010000}"/>
    <cellStyle name="40% - Énfasis6 5 2 2" xfId="318" xr:uid="{00000000-0005-0000-0000-000022010000}"/>
    <cellStyle name="40% - Énfasis6 5 3" xfId="319" xr:uid="{00000000-0005-0000-0000-000023010000}"/>
    <cellStyle name="40% - Énfasis6 6" xfId="320" xr:uid="{00000000-0005-0000-0000-000024010000}"/>
    <cellStyle name="40% - Énfasis6 6 2" xfId="321" xr:uid="{00000000-0005-0000-0000-000025010000}"/>
    <cellStyle name="40% - Énfasis6 7" xfId="322" xr:uid="{00000000-0005-0000-0000-000026010000}"/>
    <cellStyle name="60% - Énfasis1" xfId="16" builtinId="32" customBuiltin="1"/>
    <cellStyle name="60% - Énfasis1 2" xfId="323" xr:uid="{00000000-0005-0000-0000-000028010000}"/>
    <cellStyle name="60% - Énfasis2" xfId="18" builtinId="36" customBuiltin="1"/>
    <cellStyle name="60% - Énfasis2 2" xfId="324" xr:uid="{00000000-0005-0000-0000-00002A010000}"/>
    <cellStyle name="60% - Énfasis3" xfId="20" builtinId="40" customBuiltin="1"/>
    <cellStyle name="60% - Énfasis3 2" xfId="325" xr:uid="{00000000-0005-0000-0000-00002C010000}"/>
    <cellStyle name="60% - Énfasis4" xfId="22" builtinId="44" customBuiltin="1"/>
    <cellStyle name="60% - Énfasis4 2" xfId="326" xr:uid="{00000000-0005-0000-0000-00002E010000}"/>
    <cellStyle name="60% - Énfasis5" xfId="24" builtinId="48" customBuiltin="1"/>
    <cellStyle name="60% - Énfasis5 2" xfId="327" xr:uid="{00000000-0005-0000-0000-000030010000}"/>
    <cellStyle name="60% - Énfasis6" xfId="26" builtinId="52" customBuiltin="1"/>
    <cellStyle name="60% - Énfasis6 2" xfId="328" xr:uid="{00000000-0005-0000-0000-000032010000}"/>
    <cellStyle name="Buena 2" xfId="329" xr:uid="{00000000-0005-0000-0000-000033010000}"/>
    <cellStyle name="Cálculo" xfId="9" builtinId="22" customBuiltin="1"/>
    <cellStyle name="Cálculo 2" xfId="330" xr:uid="{00000000-0005-0000-0000-000035010000}"/>
    <cellStyle name="Celda de comprobación" xfId="11" builtinId="23" customBuiltin="1"/>
    <cellStyle name="Celda de comprobación 2" xfId="331" xr:uid="{00000000-0005-0000-0000-000037010000}"/>
    <cellStyle name="Celda vinculada" xfId="10" builtinId="24" customBuiltin="1"/>
    <cellStyle name="Celda vinculada 2" xfId="332" xr:uid="{00000000-0005-0000-0000-000039010000}"/>
    <cellStyle name="Comma_Calendario 2003" xfId="333" xr:uid="{00000000-0005-0000-0000-00003A010000}"/>
    <cellStyle name="Encabezado 4" xfId="4" builtinId="19" customBuiltin="1"/>
    <cellStyle name="Encabezado 4 2" xfId="334" xr:uid="{00000000-0005-0000-0000-00003C010000}"/>
    <cellStyle name="Énfasis1" xfId="15" builtinId="29" customBuiltin="1"/>
    <cellStyle name="Énfasis1 2" xfId="335" xr:uid="{00000000-0005-0000-0000-00003E010000}"/>
    <cellStyle name="Énfasis2" xfId="17" builtinId="33" customBuiltin="1"/>
    <cellStyle name="Énfasis2 2" xfId="336" xr:uid="{00000000-0005-0000-0000-000040010000}"/>
    <cellStyle name="Énfasis3" xfId="19" builtinId="37" customBuiltin="1"/>
    <cellStyle name="Énfasis3 2" xfId="337" xr:uid="{00000000-0005-0000-0000-000042010000}"/>
    <cellStyle name="Énfasis4" xfId="21" builtinId="41" customBuiltin="1"/>
    <cellStyle name="Énfasis4 2" xfId="338" xr:uid="{00000000-0005-0000-0000-000044010000}"/>
    <cellStyle name="Énfasis5" xfId="23" builtinId="45" customBuiltin="1"/>
    <cellStyle name="Énfasis5 2" xfId="339" xr:uid="{00000000-0005-0000-0000-000046010000}"/>
    <cellStyle name="Énfasis6" xfId="25" builtinId="49" customBuiltin="1"/>
    <cellStyle name="Énfasis6 2" xfId="340" xr:uid="{00000000-0005-0000-0000-000048010000}"/>
    <cellStyle name="Entrada" xfId="7" builtinId="20" customBuiltin="1"/>
    <cellStyle name="Entrada 2" xfId="341" xr:uid="{00000000-0005-0000-0000-00004A010000}"/>
    <cellStyle name="Estilo 1" xfId="342" xr:uid="{00000000-0005-0000-0000-00004B010000}"/>
    <cellStyle name="Estilo 1 2" xfId="343" xr:uid="{00000000-0005-0000-0000-00004C010000}"/>
    <cellStyle name="Euro" xfId="344" xr:uid="{00000000-0005-0000-0000-00004D010000}"/>
    <cellStyle name="Euro 2" xfId="345" xr:uid="{00000000-0005-0000-0000-00004E010000}"/>
    <cellStyle name="Hipervínculo 2" xfId="346" xr:uid="{00000000-0005-0000-0000-00004F010000}"/>
    <cellStyle name="Hipervínculo 3" xfId="347" xr:uid="{00000000-0005-0000-0000-000050010000}"/>
    <cellStyle name="Incorrecto" xfId="5" builtinId="27" customBuiltin="1"/>
    <cellStyle name="Incorrecto 2" xfId="348" xr:uid="{00000000-0005-0000-0000-000052010000}"/>
    <cellStyle name="Linea horizontal" xfId="349" xr:uid="{00000000-0005-0000-0000-000053010000}"/>
    <cellStyle name="Millares 10" xfId="350" xr:uid="{00000000-0005-0000-0000-000054010000}"/>
    <cellStyle name="Millares 10 2" xfId="351" xr:uid="{00000000-0005-0000-0000-000055010000}"/>
    <cellStyle name="Millares 10 2 2" xfId="352" xr:uid="{00000000-0005-0000-0000-000056010000}"/>
    <cellStyle name="Millares 10 3" xfId="353" xr:uid="{00000000-0005-0000-0000-000057010000}"/>
    <cellStyle name="Millares 11" xfId="354" xr:uid="{00000000-0005-0000-0000-000058010000}"/>
    <cellStyle name="Millares 11 2" xfId="355" xr:uid="{00000000-0005-0000-0000-000059010000}"/>
    <cellStyle name="Millares 11 2 2" xfId="356" xr:uid="{00000000-0005-0000-0000-00005A010000}"/>
    <cellStyle name="Millares 11 3" xfId="357" xr:uid="{00000000-0005-0000-0000-00005B010000}"/>
    <cellStyle name="Millares 12" xfId="358" xr:uid="{00000000-0005-0000-0000-00005C010000}"/>
    <cellStyle name="Millares 12 2" xfId="359" xr:uid="{00000000-0005-0000-0000-00005D010000}"/>
    <cellStyle name="Millares 12 2 2" xfId="360" xr:uid="{00000000-0005-0000-0000-00005E010000}"/>
    <cellStyle name="Millares 12 3" xfId="361" xr:uid="{00000000-0005-0000-0000-00005F010000}"/>
    <cellStyle name="Millares 13" xfId="362" xr:uid="{00000000-0005-0000-0000-000060010000}"/>
    <cellStyle name="Millares 14" xfId="363" xr:uid="{00000000-0005-0000-0000-000061010000}"/>
    <cellStyle name="Millares 14 2" xfId="364" xr:uid="{00000000-0005-0000-0000-000062010000}"/>
    <cellStyle name="Millares 15" xfId="365" xr:uid="{00000000-0005-0000-0000-000063010000}"/>
    <cellStyle name="Millares 2" xfId="366" xr:uid="{00000000-0005-0000-0000-000064010000}"/>
    <cellStyle name="Millares 2 10" xfId="367" xr:uid="{00000000-0005-0000-0000-000065010000}"/>
    <cellStyle name="Millares 2 10 2" xfId="368" xr:uid="{00000000-0005-0000-0000-000066010000}"/>
    <cellStyle name="Millares 2 10 2 2" xfId="369" xr:uid="{00000000-0005-0000-0000-000067010000}"/>
    <cellStyle name="Millares 2 10 3" xfId="370" xr:uid="{00000000-0005-0000-0000-000068010000}"/>
    <cellStyle name="Millares 2 11" xfId="371" xr:uid="{00000000-0005-0000-0000-000069010000}"/>
    <cellStyle name="Millares 2 11 2" xfId="372" xr:uid="{00000000-0005-0000-0000-00006A010000}"/>
    <cellStyle name="Millares 2 12" xfId="373" xr:uid="{00000000-0005-0000-0000-00006B010000}"/>
    <cellStyle name="Millares 2 2" xfId="374" xr:uid="{00000000-0005-0000-0000-00006C010000}"/>
    <cellStyle name="Millares 2 2 10" xfId="375" xr:uid="{00000000-0005-0000-0000-00006D010000}"/>
    <cellStyle name="Millares 2 2 2" xfId="376" xr:uid="{00000000-0005-0000-0000-00006E010000}"/>
    <cellStyle name="Millares 2 2 2 2" xfId="377" xr:uid="{00000000-0005-0000-0000-00006F010000}"/>
    <cellStyle name="Millares 2 2 2 2 2" xfId="378" xr:uid="{00000000-0005-0000-0000-000070010000}"/>
    <cellStyle name="Millares 2 2 2 2 2 2" xfId="379" xr:uid="{00000000-0005-0000-0000-000071010000}"/>
    <cellStyle name="Millares 2 2 2 2 3" xfId="380" xr:uid="{00000000-0005-0000-0000-000072010000}"/>
    <cellStyle name="Millares 2 2 2 3" xfId="381" xr:uid="{00000000-0005-0000-0000-000073010000}"/>
    <cellStyle name="Millares 2 2 2 4" xfId="382" xr:uid="{00000000-0005-0000-0000-000074010000}"/>
    <cellStyle name="Millares 2 2 2 4 2" xfId="383" xr:uid="{00000000-0005-0000-0000-000075010000}"/>
    <cellStyle name="Millares 2 2 2 5" xfId="384" xr:uid="{00000000-0005-0000-0000-000076010000}"/>
    <cellStyle name="Millares 2 2 3" xfId="385" xr:uid="{00000000-0005-0000-0000-000077010000}"/>
    <cellStyle name="Millares 2 2 3 2" xfId="386" xr:uid="{00000000-0005-0000-0000-000078010000}"/>
    <cellStyle name="Millares 2 2 3 2 2" xfId="387" xr:uid="{00000000-0005-0000-0000-000079010000}"/>
    <cellStyle name="Millares 2 2 3 3" xfId="388" xr:uid="{00000000-0005-0000-0000-00007A010000}"/>
    <cellStyle name="Millares 2 2 4" xfId="389" xr:uid="{00000000-0005-0000-0000-00007B010000}"/>
    <cellStyle name="Millares 2 2 4 2" xfId="390" xr:uid="{00000000-0005-0000-0000-00007C010000}"/>
    <cellStyle name="Millares 2 2 4 2 2" xfId="391" xr:uid="{00000000-0005-0000-0000-00007D010000}"/>
    <cellStyle name="Millares 2 2 4 3" xfId="392" xr:uid="{00000000-0005-0000-0000-00007E010000}"/>
    <cellStyle name="Millares 2 2 5" xfId="393" xr:uid="{00000000-0005-0000-0000-00007F010000}"/>
    <cellStyle name="Millares 2 2 6" xfId="394" xr:uid="{00000000-0005-0000-0000-000080010000}"/>
    <cellStyle name="Millares 2 2 6 2" xfId="395" xr:uid="{00000000-0005-0000-0000-000081010000}"/>
    <cellStyle name="Millares 2 2 6 2 2" xfId="396" xr:uid="{00000000-0005-0000-0000-000082010000}"/>
    <cellStyle name="Millares 2 2 6 3" xfId="397" xr:uid="{00000000-0005-0000-0000-000083010000}"/>
    <cellStyle name="Millares 2 2 7" xfId="398" xr:uid="{00000000-0005-0000-0000-000084010000}"/>
    <cellStyle name="Millares 2 2 7 2" xfId="399" xr:uid="{00000000-0005-0000-0000-000085010000}"/>
    <cellStyle name="Millares 2 2 7 2 2" xfId="400" xr:uid="{00000000-0005-0000-0000-000086010000}"/>
    <cellStyle name="Millares 2 2 7 3" xfId="401" xr:uid="{00000000-0005-0000-0000-000087010000}"/>
    <cellStyle name="Millares 2 2 8" xfId="402" xr:uid="{00000000-0005-0000-0000-000088010000}"/>
    <cellStyle name="Millares 2 2 8 2" xfId="403" xr:uid="{00000000-0005-0000-0000-000089010000}"/>
    <cellStyle name="Millares 2 2 8 2 2" xfId="404" xr:uid="{00000000-0005-0000-0000-00008A010000}"/>
    <cellStyle name="Millares 2 2 8 3" xfId="405" xr:uid="{00000000-0005-0000-0000-00008B010000}"/>
    <cellStyle name="Millares 2 2 9" xfId="406" xr:uid="{00000000-0005-0000-0000-00008C010000}"/>
    <cellStyle name="Millares 2 2 9 2" xfId="407" xr:uid="{00000000-0005-0000-0000-00008D010000}"/>
    <cellStyle name="Millares 2 3" xfId="408" xr:uid="{00000000-0005-0000-0000-00008E010000}"/>
    <cellStyle name="Millares 2 3 10" xfId="409" xr:uid="{00000000-0005-0000-0000-00008F010000}"/>
    <cellStyle name="Millares 2 3 2" xfId="410" xr:uid="{00000000-0005-0000-0000-000090010000}"/>
    <cellStyle name="Millares 2 3 2 2" xfId="411" xr:uid="{00000000-0005-0000-0000-000091010000}"/>
    <cellStyle name="Millares 2 3 2 2 2" xfId="412" xr:uid="{00000000-0005-0000-0000-000092010000}"/>
    <cellStyle name="Millares 2 3 2 2 2 2" xfId="413" xr:uid="{00000000-0005-0000-0000-000093010000}"/>
    <cellStyle name="Millares 2 3 2 2 3" xfId="414" xr:uid="{00000000-0005-0000-0000-000094010000}"/>
    <cellStyle name="Millares 2 3 2 3" xfId="415" xr:uid="{00000000-0005-0000-0000-000095010000}"/>
    <cellStyle name="Millares 2 3 2 4" xfId="416" xr:uid="{00000000-0005-0000-0000-000096010000}"/>
    <cellStyle name="Millares 2 3 2 4 2" xfId="417" xr:uid="{00000000-0005-0000-0000-000097010000}"/>
    <cellStyle name="Millares 2 3 2 5" xfId="418" xr:uid="{00000000-0005-0000-0000-000098010000}"/>
    <cellStyle name="Millares 2 3 3" xfId="419" xr:uid="{00000000-0005-0000-0000-000099010000}"/>
    <cellStyle name="Millares 2 3 3 2" xfId="420" xr:uid="{00000000-0005-0000-0000-00009A010000}"/>
    <cellStyle name="Millares 2 3 3 2 2" xfId="421" xr:uid="{00000000-0005-0000-0000-00009B010000}"/>
    <cellStyle name="Millares 2 3 3 3" xfId="422" xr:uid="{00000000-0005-0000-0000-00009C010000}"/>
    <cellStyle name="Millares 2 3 4" xfId="423" xr:uid="{00000000-0005-0000-0000-00009D010000}"/>
    <cellStyle name="Millares 2 3 4 2" xfId="424" xr:uid="{00000000-0005-0000-0000-00009E010000}"/>
    <cellStyle name="Millares 2 3 4 2 2" xfId="425" xr:uid="{00000000-0005-0000-0000-00009F010000}"/>
    <cellStyle name="Millares 2 3 4 3" xfId="426" xr:uid="{00000000-0005-0000-0000-0000A0010000}"/>
    <cellStyle name="Millares 2 3 5" xfId="427" xr:uid="{00000000-0005-0000-0000-0000A1010000}"/>
    <cellStyle name="Millares 2 3 6" xfId="428" xr:uid="{00000000-0005-0000-0000-0000A2010000}"/>
    <cellStyle name="Millares 2 3 6 2" xfId="429" xr:uid="{00000000-0005-0000-0000-0000A3010000}"/>
    <cellStyle name="Millares 2 3 6 2 2" xfId="430" xr:uid="{00000000-0005-0000-0000-0000A4010000}"/>
    <cellStyle name="Millares 2 3 6 3" xfId="431" xr:uid="{00000000-0005-0000-0000-0000A5010000}"/>
    <cellStyle name="Millares 2 3 7" xfId="432" xr:uid="{00000000-0005-0000-0000-0000A6010000}"/>
    <cellStyle name="Millares 2 3 7 2" xfId="433" xr:uid="{00000000-0005-0000-0000-0000A7010000}"/>
    <cellStyle name="Millares 2 3 7 2 2" xfId="434" xr:uid="{00000000-0005-0000-0000-0000A8010000}"/>
    <cellStyle name="Millares 2 3 7 3" xfId="435" xr:uid="{00000000-0005-0000-0000-0000A9010000}"/>
    <cellStyle name="Millares 2 3 8" xfId="436" xr:uid="{00000000-0005-0000-0000-0000AA010000}"/>
    <cellStyle name="Millares 2 3 8 2" xfId="437" xr:uid="{00000000-0005-0000-0000-0000AB010000}"/>
    <cellStyle name="Millares 2 3 8 2 2" xfId="438" xr:uid="{00000000-0005-0000-0000-0000AC010000}"/>
    <cellStyle name="Millares 2 3 8 3" xfId="439" xr:uid="{00000000-0005-0000-0000-0000AD010000}"/>
    <cellStyle name="Millares 2 3 9" xfId="440" xr:uid="{00000000-0005-0000-0000-0000AE010000}"/>
    <cellStyle name="Millares 2 3 9 2" xfId="441" xr:uid="{00000000-0005-0000-0000-0000AF010000}"/>
    <cellStyle name="Millares 2 4" xfId="442" xr:uid="{00000000-0005-0000-0000-0000B0010000}"/>
    <cellStyle name="Millares 2 4 2" xfId="443" xr:uid="{00000000-0005-0000-0000-0000B1010000}"/>
    <cellStyle name="Millares 2 4 3" xfId="444" xr:uid="{00000000-0005-0000-0000-0000B2010000}"/>
    <cellStyle name="Millares 2 4 4" xfId="445" xr:uid="{00000000-0005-0000-0000-0000B3010000}"/>
    <cellStyle name="Millares 2 5" xfId="446" xr:uid="{00000000-0005-0000-0000-0000B4010000}"/>
    <cellStyle name="Millares 2 5 2" xfId="447" xr:uid="{00000000-0005-0000-0000-0000B5010000}"/>
    <cellStyle name="Millares 2 5 3" xfId="448" xr:uid="{00000000-0005-0000-0000-0000B6010000}"/>
    <cellStyle name="Millares 2 5 3 2" xfId="449" xr:uid="{00000000-0005-0000-0000-0000B7010000}"/>
    <cellStyle name="Millares 2 5 3 2 2" xfId="450" xr:uid="{00000000-0005-0000-0000-0000B8010000}"/>
    <cellStyle name="Millares 2 5 3 3" xfId="451" xr:uid="{00000000-0005-0000-0000-0000B9010000}"/>
    <cellStyle name="Millares 2 5 4" xfId="452" xr:uid="{00000000-0005-0000-0000-0000BA010000}"/>
    <cellStyle name="Millares 2 5 5" xfId="453" xr:uid="{00000000-0005-0000-0000-0000BB010000}"/>
    <cellStyle name="Millares 2 5 5 2" xfId="454" xr:uid="{00000000-0005-0000-0000-0000BC010000}"/>
    <cellStyle name="Millares 2 5 6" xfId="455" xr:uid="{00000000-0005-0000-0000-0000BD010000}"/>
    <cellStyle name="Millares 2 6" xfId="456" xr:uid="{00000000-0005-0000-0000-0000BE010000}"/>
    <cellStyle name="Millares 2 6 2" xfId="457" xr:uid="{00000000-0005-0000-0000-0000BF010000}"/>
    <cellStyle name="Millares 2 6 2 2" xfId="458" xr:uid="{00000000-0005-0000-0000-0000C0010000}"/>
    <cellStyle name="Millares 2 6 3" xfId="459" xr:uid="{00000000-0005-0000-0000-0000C1010000}"/>
    <cellStyle name="Millares 2 7" xfId="460" xr:uid="{00000000-0005-0000-0000-0000C2010000}"/>
    <cellStyle name="Millares 2 8" xfId="461" xr:uid="{00000000-0005-0000-0000-0000C3010000}"/>
    <cellStyle name="Millares 2 8 2" xfId="462" xr:uid="{00000000-0005-0000-0000-0000C4010000}"/>
    <cellStyle name="Millares 2 8 2 2" xfId="463" xr:uid="{00000000-0005-0000-0000-0000C5010000}"/>
    <cellStyle name="Millares 2 8 3" xfId="464" xr:uid="{00000000-0005-0000-0000-0000C6010000}"/>
    <cellStyle name="Millares 2 9" xfId="465" xr:uid="{00000000-0005-0000-0000-0000C7010000}"/>
    <cellStyle name="Millares 2 9 2" xfId="466" xr:uid="{00000000-0005-0000-0000-0000C8010000}"/>
    <cellStyle name="Millares 2 9 2 2" xfId="467" xr:uid="{00000000-0005-0000-0000-0000C9010000}"/>
    <cellStyle name="Millares 2 9 3" xfId="468" xr:uid="{00000000-0005-0000-0000-0000CA010000}"/>
    <cellStyle name="Millares 3" xfId="469" xr:uid="{00000000-0005-0000-0000-0000CB010000}"/>
    <cellStyle name="Millares 3 10" xfId="470" xr:uid="{00000000-0005-0000-0000-0000CC010000}"/>
    <cellStyle name="Millares 3 2" xfId="471" xr:uid="{00000000-0005-0000-0000-0000CD010000}"/>
    <cellStyle name="Millares 3 2 10" xfId="472" xr:uid="{00000000-0005-0000-0000-0000CE010000}"/>
    <cellStyle name="Millares 3 2 2" xfId="473" xr:uid="{00000000-0005-0000-0000-0000CF010000}"/>
    <cellStyle name="Millares 3 2 2 2" xfId="474" xr:uid="{00000000-0005-0000-0000-0000D0010000}"/>
    <cellStyle name="Millares 3 2 2 2 2" xfId="475" xr:uid="{00000000-0005-0000-0000-0000D1010000}"/>
    <cellStyle name="Millares 3 2 2 2 2 2" xfId="476" xr:uid="{00000000-0005-0000-0000-0000D2010000}"/>
    <cellStyle name="Millares 3 2 2 2 3" xfId="477" xr:uid="{00000000-0005-0000-0000-0000D3010000}"/>
    <cellStyle name="Millares 3 2 2 3" xfId="478" xr:uid="{00000000-0005-0000-0000-0000D4010000}"/>
    <cellStyle name="Millares 3 2 2 3 2" xfId="479" xr:uid="{00000000-0005-0000-0000-0000D5010000}"/>
    <cellStyle name="Millares 3 2 2 4" xfId="480" xr:uid="{00000000-0005-0000-0000-0000D6010000}"/>
    <cellStyle name="Millares 3 2 3" xfId="481" xr:uid="{00000000-0005-0000-0000-0000D7010000}"/>
    <cellStyle name="Millares 3 2 3 2" xfId="482" xr:uid="{00000000-0005-0000-0000-0000D8010000}"/>
    <cellStyle name="Millares 3 2 3 2 2" xfId="483" xr:uid="{00000000-0005-0000-0000-0000D9010000}"/>
    <cellStyle name="Millares 3 2 3 3" xfId="484" xr:uid="{00000000-0005-0000-0000-0000DA010000}"/>
    <cellStyle name="Millares 3 2 4" xfId="485" xr:uid="{00000000-0005-0000-0000-0000DB010000}"/>
    <cellStyle name="Millares 3 2 4 2" xfId="486" xr:uid="{00000000-0005-0000-0000-0000DC010000}"/>
    <cellStyle name="Millares 3 2 4 2 2" xfId="487" xr:uid="{00000000-0005-0000-0000-0000DD010000}"/>
    <cellStyle name="Millares 3 2 4 3" xfId="488" xr:uid="{00000000-0005-0000-0000-0000DE010000}"/>
    <cellStyle name="Millares 3 2 5" xfId="489" xr:uid="{00000000-0005-0000-0000-0000DF010000}"/>
    <cellStyle name="Millares 3 2 6" xfId="490" xr:uid="{00000000-0005-0000-0000-0000E0010000}"/>
    <cellStyle name="Millares 3 2 6 2" xfId="491" xr:uid="{00000000-0005-0000-0000-0000E1010000}"/>
    <cellStyle name="Millares 3 2 6 2 2" xfId="492" xr:uid="{00000000-0005-0000-0000-0000E2010000}"/>
    <cellStyle name="Millares 3 2 6 3" xfId="493" xr:uid="{00000000-0005-0000-0000-0000E3010000}"/>
    <cellStyle name="Millares 3 2 7" xfId="494" xr:uid="{00000000-0005-0000-0000-0000E4010000}"/>
    <cellStyle name="Millares 3 2 7 2" xfId="495" xr:uid="{00000000-0005-0000-0000-0000E5010000}"/>
    <cellStyle name="Millares 3 2 7 2 2" xfId="496" xr:uid="{00000000-0005-0000-0000-0000E6010000}"/>
    <cellStyle name="Millares 3 2 7 3" xfId="497" xr:uid="{00000000-0005-0000-0000-0000E7010000}"/>
    <cellStyle name="Millares 3 2 8" xfId="498" xr:uid="{00000000-0005-0000-0000-0000E8010000}"/>
    <cellStyle name="Millares 3 2 8 2" xfId="499" xr:uid="{00000000-0005-0000-0000-0000E9010000}"/>
    <cellStyle name="Millares 3 2 8 2 2" xfId="500" xr:uid="{00000000-0005-0000-0000-0000EA010000}"/>
    <cellStyle name="Millares 3 2 8 3" xfId="501" xr:uid="{00000000-0005-0000-0000-0000EB010000}"/>
    <cellStyle name="Millares 3 2 9" xfId="502" xr:uid="{00000000-0005-0000-0000-0000EC010000}"/>
    <cellStyle name="Millares 3 2 9 2" xfId="503" xr:uid="{00000000-0005-0000-0000-0000ED010000}"/>
    <cellStyle name="Millares 3 3" xfId="504" xr:uid="{00000000-0005-0000-0000-0000EE010000}"/>
    <cellStyle name="Millares 3 3 2" xfId="505" xr:uid="{00000000-0005-0000-0000-0000EF010000}"/>
    <cellStyle name="Millares 3 3 2 2" xfId="506" xr:uid="{00000000-0005-0000-0000-0000F0010000}"/>
    <cellStyle name="Millares 3 3 2 2 2" xfId="507" xr:uid="{00000000-0005-0000-0000-0000F1010000}"/>
    <cellStyle name="Millares 3 3 2 2 2 2" xfId="508" xr:uid="{00000000-0005-0000-0000-0000F2010000}"/>
    <cellStyle name="Millares 3 3 2 2 3" xfId="509" xr:uid="{00000000-0005-0000-0000-0000F3010000}"/>
    <cellStyle name="Millares 3 3 2 3" xfId="510" xr:uid="{00000000-0005-0000-0000-0000F4010000}"/>
    <cellStyle name="Millares 3 3 2 3 2" xfId="511" xr:uid="{00000000-0005-0000-0000-0000F5010000}"/>
    <cellStyle name="Millares 3 3 2 4" xfId="512" xr:uid="{00000000-0005-0000-0000-0000F6010000}"/>
    <cellStyle name="Millares 3 3 3" xfId="513" xr:uid="{00000000-0005-0000-0000-0000F7010000}"/>
    <cellStyle name="Millares 3 3 3 2" xfId="514" xr:uid="{00000000-0005-0000-0000-0000F8010000}"/>
    <cellStyle name="Millares 3 3 3 2 2" xfId="515" xr:uid="{00000000-0005-0000-0000-0000F9010000}"/>
    <cellStyle name="Millares 3 3 3 3" xfId="516" xr:uid="{00000000-0005-0000-0000-0000FA010000}"/>
    <cellStyle name="Millares 3 3 4" xfId="517" xr:uid="{00000000-0005-0000-0000-0000FB010000}"/>
    <cellStyle name="Millares 3 3 4 2" xfId="518" xr:uid="{00000000-0005-0000-0000-0000FC010000}"/>
    <cellStyle name="Millares 3 3 4 2 2" xfId="519" xr:uid="{00000000-0005-0000-0000-0000FD010000}"/>
    <cellStyle name="Millares 3 3 4 3" xfId="520" xr:uid="{00000000-0005-0000-0000-0000FE010000}"/>
    <cellStyle name="Millares 3 3 5" xfId="521" xr:uid="{00000000-0005-0000-0000-0000FF010000}"/>
    <cellStyle name="Millares 3 3 5 2" xfId="522" xr:uid="{00000000-0005-0000-0000-000000020000}"/>
    <cellStyle name="Millares 3 3 5 2 2" xfId="523" xr:uid="{00000000-0005-0000-0000-000001020000}"/>
    <cellStyle name="Millares 3 3 5 3" xfId="524" xr:uid="{00000000-0005-0000-0000-000002020000}"/>
    <cellStyle name="Millares 3 3 6" xfId="525" xr:uid="{00000000-0005-0000-0000-000003020000}"/>
    <cellStyle name="Millares 3 3 6 2" xfId="526" xr:uid="{00000000-0005-0000-0000-000004020000}"/>
    <cellStyle name="Millares 3 3 6 2 2" xfId="527" xr:uid="{00000000-0005-0000-0000-000005020000}"/>
    <cellStyle name="Millares 3 3 6 3" xfId="528" xr:uid="{00000000-0005-0000-0000-000006020000}"/>
    <cellStyle name="Millares 3 3 7" xfId="529" xr:uid="{00000000-0005-0000-0000-000007020000}"/>
    <cellStyle name="Millares 3 3 7 2" xfId="530" xr:uid="{00000000-0005-0000-0000-000008020000}"/>
    <cellStyle name="Millares 3 3 8" xfId="531" xr:uid="{00000000-0005-0000-0000-000009020000}"/>
    <cellStyle name="Millares 3 4" xfId="532" xr:uid="{00000000-0005-0000-0000-00000A020000}"/>
    <cellStyle name="Millares 3 4 2" xfId="533" xr:uid="{00000000-0005-0000-0000-00000B020000}"/>
    <cellStyle name="Millares 3 4 2 2" xfId="534" xr:uid="{00000000-0005-0000-0000-00000C020000}"/>
    <cellStyle name="Millares 3 4 2 2 2" xfId="535" xr:uid="{00000000-0005-0000-0000-00000D020000}"/>
    <cellStyle name="Millares 3 4 2 3" xfId="536" xr:uid="{00000000-0005-0000-0000-00000E020000}"/>
    <cellStyle name="Millares 3 4 3" xfId="537" xr:uid="{00000000-0005-0000-0000-00000F020000}"/>
    <cellStyle name="Millares 3 4 3 2" xfId="538" xr:uid="{00000000-0005-0000-0000-000010020000}"/>
    <cellStyle name="Millares 3 4 4" xfId="539" xr:uid="{00000000-0005-0000-0000-000011020000}"/>
    <cellStyle name="Millares 3 5" xfId="540" xr:uid="{00000000-0005-0000-0000-000012020000}"/>
    <cellStyle name="Millares 3 5 2" xfId="541" xr:uid="{00000000-0005-0000-0000-000013020000}"/>
    <cellStyle name="Millares 3 5 2 2" xfId="542" xr:uid="{00000000-0005-0000-0000-000014020000}"/>
    <cellStyle name="Millares 3 5 3" xfId="543" xr:uid="{00000000-0005-0000-0000-000015020000}"/>
    <cellStyle name="Millares 3 6" xfId="544" xr:uid="{00000000-0005-0000-0000-000016020000}"/>
    <cellStyle name="Millares 3 6 2" xfId="545" xr:uid="{00000000-0005-0000-0000-000017020000}"/>
    <cellStyle name="Millares 3 6 2 2" xfId="546" xr:uid="{00000000-0005-0000-0000-000018020000}"/>
    <cellStyle name="Millares 3 6 3" xfId="547" xr:uid="{00000000-0005-0000-0000-000019020000}"/>
    <cellStyle name="Millares 3 7" xfId="548" xr:uid="{00000000-0005-0000-0000-00001A020000}"/>
    <cellStyle name="Millares 3 7 2" xfId="549" xr:uid="{00000000-0005-0000-0000-00001B020000}"/>
    <cellStyle name="Millares 3 7 2 2" xfId="550" xr:uid="{00000000-0005-0000-0000-00001C020000}"/>
    <cellStyle name="Millares 3 7 3" xfId="551" xr:uid="{00000000-0005-0000-0000-00001D020000}"/>
    <cellStyle name="Millares 3 8" xfId="552" xr:uid="{00000000-0005-0000-0000-00001E020000}"/>
    <cellStyle name="Millares 3 8 2" xfId="553" xr:uid="{00000000-0005-0000-0000-00001F020000}"/>
    <cellStyle name="Millares 3 8 2 2" xfId="554" xr:uid="{00000000-0005-0000-0000-000020020000}"/>
    <cellStyle name="Millares 3 8 3" xfId="555" xr:uid="{00000000-0005-0000-0000-000021020000}"/>
    <cellStyle name="Millares 3 9" xfId="556" xr:uid="{00000000-0005-0000-0000-000022020000}"/>
    <cellStyle name="Millares 3 9 2" xfId="557" xr:uid="{00000000-0005-0000-0000-000023020000}"/>
    <cellStyle name="Millares 4" xfId="558" xr:uid="{00000000-0005-0000-0000-000024020000}"/>
    <cellStyle name="Millares 4 10" xfId="559" xr:uid="{00000000-0005-0000-0000-000025020000}"/>
    <cellStyle name="Millares 4 2" xfId="560" xr:uid="{00000000-0005-0000-0000-000026020000}"/>
    <cellStyle name="Millares 4 2 2" xfId="561" xr:uid="{00000000-0005-0000-0000-000027020000}"/>
    <cellStyle name="Millares 4 2 2 2" xfId="562" xr:uid="{00000000-0005-0000-0000-000028020000}"/>
    <cellStyle name="Millares 4 2 2 2 2" xfId="563" xr:uid="{00000000-0005-0000-0000-000029020000}"/>
    <cellStyle name="Millares 4 2 2 3" xfId="564" xr:uid="{00000000-0005-0000-0000-00002A020000}"/>
    <cellStyle name="Millares 4 2 3" xfId="565" xr:uid="{00000000-0005-0000-0000-00002B020000}"/>
    <cellStyle name="Millares 4 2 4" xfId="566" xr:uid="{00000000-0005-0000-0000-00002C020000}"/>
    <cellStyle name="Millares 4 2 4 2" xfId="567" xr:uid="{00000000-0005-0000-0000-00002D020000}"/>
    <cellStyle name="Millares 4 2 5" xfId="568" xr:uid="{00000000-0005-0000-0000-00002E020000}"/>
    <cellStyle name="Millares 4 3" xfId="569" xr:uid="{00000000-0005-0000-0000-00002F020000}"/>
    <cellStyle name="Millares 4 3 2" xfId="570" xr:uid="{00000000-0005-0000-0000-000030020000}"/>
    <cellStyle name="Millares 4 3 2 2" xfId="571" xr:uid="{00000000-0005-0000-0000-000031020000}"/>
    <cellStyle name="Millares 4 3 2 2 2" xfId="572" xr:uid="{00000000-0005-0000-0000-000032020000}"/>
    <cellStyle name="Millares 4 3 2 3" xfId="573" xr:uid="{00000000-0005-0000-0000-000033020000}"/>
    <cellStyle name="Millares 4 3 3" xfId="574" xr:uid="{00000000-0005-0000-0000-000034020000}"/>
    <cellStyle name="Millares 4 3 4" xfId="575" xr:uid="{00000000-0005-0000-0000-000035020000}"/>
    <cellStyle name="Millares 4 3 4 2" xfId="576" xr:uid="{00000000-0005-0000-0000-000036020000}"/>
    <cellStyle name="Millares 4 3 5" xfId="577" xr:uid="{00000000-0005-0000-0000-000037020000}"/>
    <cellStyle name="Millares 4 4" xfId="578" xr:uid="{00000000-0005-0000-0000-000038020000}"/>
    <cellStyle name="Millares 4 4 2" xfId="579" xr:uid="{00000000-0005-0000-0000-000039020000}"/>
    <cellStyle name="Millares 4 4 2 2" xfId="580" xr:uid="{00000000-0005-0000-0000-00003A020000}"/>
    <cellStyle name="Millares 4 4 3" xfId="581" xr:uid="{00000000-0005-0000-0000-00003B020000}"/>
    <cellStyle name="Millares 4 5" xfId="582" xr:uid="{00000000-0005-0000-0000-00003C020000}"/>
    <cellStyle name="Millares 4 6" xfId="583" xr:uid="{00000000-0005-0000-0000-00003D020000}"/>
    <cellStyle name="Millares 4 6 2" xfId="584" xr:uid="{00000000-0005-0000-0000-00003E020000}"/>
    <cellStyle name="Millares 4 6 2 2" xfId="585" xr:uid="{00000000-0005-0000-0000-00003F020000}"/>
    <cellStyle name="Millares 4 6 3" xfId="586" xr:uid="{00000000-0005-0000-0000-000040020000}"/>
    <cellStyle name="Millares 4 7" xfId="587" xr:uid="{00000000-0005-0000-0000-000041020000}"/>
    <cellStyle name="Millares 4 7 2" xfId="588" xr:uid="{00000000-0005-0000-0000-000042020000}"/>
    <cellStyle name="Millares 4 7 2 2" xfId="589" xr:uid="{00000000-0005-0000-0000-000043020000}"/>
    <cellStyle name="Millares 4 7 3" xfId="590" xr:uid="{00000000-0005-0000-0000-000044020000}"/>
    <cellStyle name="Millares 4 8" xfId="591" xr:uid="{00000000-0005-0000-0000-000045020000}"/>
    <cellStyle name="Millares 4 8 2" xfId="592" xr:uid="{00000000-0005-0000-0000-000046020000}"/>
    <cellStyle name="Millares 4 8 2 2" xfId="593" xr:uid="{00000000-0005-0000-0000-000047020000}"/>
    <cellStyle name="Millares 4 8 3" xfId="594" xr:uid="{00000000-0005-0000-0000-000048020000}"/>
    <cellStyle name="Millares 4 9" xfId="595" xr:uid="{00000000-0005-0000-0000-000049020000}"/>
    <cellStyle name="Millares 4 9 2" xfId="596" xr:uid="{00000000-0005-0000-0000-00004A020000}"/>
    <cellStyle name="Millares 5" xfId="597" xr:uid="{00000000-0005-0000-0000-00004B020000}"/>
    <cellStyle name="Millares 5 10" xfId="598" xr:uid="{00000000-0005-0000-0000-00004C020000}"/>
    <cellStyle name="Millares 5 2" xfId="599" xr:uid="{00000000-0005-0000-0000-00004D020000}"/>
    <cellStyle name="Millares 5 2 2" xfId="600" xr:uid="{00000000-0005-0000-0000-00004E020000}"/>
    <cellStyle name="Millares 5 2 2 2" xfId="601" xr:uid="{00000000-0005-0000-0000-00004F020000}"/>
    <cellStyle name="Millares 5 2 2 2 2" xfId="602" xr:uid="{00000000-0005-0000-0000-000050020000}"/>
    <cellStyle name="Millares 5 2 2 3" xfId="603" xr:uid="{00000000-0005-0000-0000-000051020000}"/>
    <cellStyle name="Millares 5 2 3" xfId="604" xr:uid="{00000000-0005-0000-0000-000052020000}"/>
    <cellStyle name="Millares 5 2 4" xfId="605" xr:uid="{00000000-0005-0000-0000-000053020000}"/>
    <cellStyle name="Millares 5 2 4 2" xfId="606" xr:uid="{00000000-0005-0000-0000-000054020000}"/>
    <cellStyle name="Millares 5 2 5" xfId="607" xr:uid="{00000000-0005-0000-0000-000055020000}"/>
    <cellStyle name="Millares 5 3" xfId="608" xr:uid="{00000000-0005-0000-0000-000056020000}"/>
    <cellStyle name="Millares 5 3 2" xfId="609" xr:uid="{00000000-0005-0000-0000-000057020000}"/>
    <cellStyle name="Millares 5 3 2 2" xfId="610" xr:uid="{00000000-0005-0000-0000-000058020000}"/>
    <cellStyle name="Millares 5 3 2 2 2" xfId="611" xr:uid="{00000000-0005-0000-0000-000059020000}"/>
    <cellStyle name="Millares 5 3 2 3" xfId="612" xr:uid="{00000000-0005-0000-0000-00005A020000}"/>
    <cellStyle name="Millares 5 3 3" xfId="613" xr:uid="{00000000-0005-0000-0000-00005B020000}"/>
    <cellStyle name="Millares 5 3 4" xfId="614" xr:uid="{00000000-0005-0000-0000-00005C020000}"/>
    <cellStyle name="Millares 5 3 4 2" xfId="615" xr:uid="{00000000-0005-0000-0000-00005D020000}"/>
    <cellStyle name="Millares 5 3 5" xfId="616" xr:uid="{00000000-0005-0000-0000-00005E020000}"/>
    <cellStyle name="Millares 5 4" xfId="617" xr:uid="{00000000-0005-0000-0000-00005F020000}"/>
    <cellStyle name="Millares 5 4 2" xfId="618" xr:uid="{00000000-0005-0000-0000-000060020000}"/>
    <cellStyle name="Millares 5 4 2 2" xfId="619" xr:uid="{00000000-0005-0000-0000-000061020000}"/>
    <cellStyle name="Millares 5 4 3" xfId="620" xr:uid="{00000000-0005-0000-0000-000062020000}"/>
    <cellStyle name="Millares 5 5" xfId="621" xr:uid="{00000000-0005-0000-0000-000063020000}"/>
    <cellStyle name="Millares 5 6" xfId="622" xr:uid="{00000000-0005-0000-0000-000064020000}"/>
    <cellStyle name="Millares 5 6 2" xfId="623" xr:uid="{00000000-0005-0000-0000-000065020000}"/>
    <cellStyle name="Millares 5 6 2 2" xfId="624" xr:uid="{00000000-0005-0000-0000-000066020000}"/>
    <cellStyle name="Millares 5 6 3" xfId="625" xr:uid="{00000000-0005-0000-0000-000067020000}"/>
    <cellStyle name="Millares 5 7" xfId="626" xr:uid="{00000000-0005-0000-0000-000068020000}"/>
    <cellStyle name="Millares 5 7 2" xfId="627" xr:uid="{00000000-0005-0000-0000-000069020000}"/>
    <cellStyle name="Millares 5 7 2 2" xfId="628" xr:uid="{00000000-0005-0000-0000-00006A020000}"/>
    <cellStyle name="Millares 5 7 3" xfId="629" xr:uid="{00000000-0005-0000-0000-00006B020000}"/>
    <cellStyle name="Millares 5 8" xfId="630" xr:uid="{00000000-0005-0000-0000-00006C020000}"/>
    <cellStyle name="Millares 5 8 2" xfId="631" xr:uid="{00000000-0005-0000-0000-00006D020000}"/>
    <cellStyle name="Millares 5 8 2 2" xfId="632" xr:uid="{00000000-0005-0000-0000-00006E020000}"/>
    <cellStyle name="Millares 5 8 3" xfId="633" xr:uid="{00000000-0005-0000-0000-00006F020000}"/>
    <cellStyle name="Millares 5 9" xfId="634" xr:uid="{00000000-0005-0000-0000-000070020000}"/>
    <cellStyle name="Millares 5 9 2" xfId="635" xr:uid="{00000000-0005-0000-0000-000071020000}"/>
    <cellStyle name="Millares 6" xfId="636" xr:uid="{00000000-0005-0000-0000-000072020000}"/>
    <cellStyle name="Millares 6 2" xfId="637" xr:uid="{00000000-0005-0000-0000-000073020000}"/>
    <cellStyle name="Millares 6 2 2" xfId="638" xr:uid="{00000000-0005-0000-0000-000074020000}"/>
    <cellStyle name="Millares 6 2 2 2" xfId="639" xr:uid="{00000000-0005-0000-0000-000075020000}"/>
    <cellStyle name="Millares 6 2 2 2 2" xfId="640" xr:uid="{00000000-0005-0000-0000-000076020000}"/>
    <cellStyle name="Millares 6 2 2 3" xfId="641" xr:uid="{00000000-0005-0000-0000-000077020000}"/>
    <cellStyle name="Millares 6 2 3" xfId="642" xr:uid="{00000000-0005-0000-0000-000078020000}"/>
    <cellStyle name="Millares 6 2 4" xfId="643" xr:uid="{00000000-0005-0000-0000-000079020000}"/>
    <cellStyle name="Millares 6 2 4 2" xfId="644" xr:uid="{00000000-0005-0000-0000-00007A020000}"/>
    <cellStyle name="Millares 6 2 5" xfId="645" xr:uid="{00000000-0005-0000-0000-00007B020000}"/>
    <cellStyle name="Millares 6 3" xfId="646" xr:uid="{00000000-0005-0000-0000-00007C020000}"/>
    <cellStyle name="Millares 6 3 2" xfId="647" xr:uid="{00000000-0005-0000-0000-00007D020000}"/>
    <cellStyle name="Millares 6 3 2 2" xfId="648" xr:uid="{00000000-0005-0000-0000-00007E020000}"/>
    <cellStyle name="Millares 6 3 3" xfId="649" xr:uid="{00000000-0005-0000-0000-00007F020000}"/>
    <cellStyle name="Millares 6 4" xfId="650" xr:uid="{00000000-0005-0000-0000-000080020000}"/>
    <cellStyle name="Millares 6 5" xfId="651" xr:uid="{00000000-0005-0000-0000-000081020000}"/>
    <cellStyle name="Millares 6 5 2" xfId="652" xr:uid="{00000000-0005-0000-0000-000082020000}"/>
    <cellStyle name="Millares 6 5 2 2" xfId="653" xr:uid="{00000000-0005-0000-0000-000083020000}"/>
    <cellStyle name="Millares 6 5 3" xfId="654" xr:uid="{00000000-0005-0000-0000-000084020000}"/>
    <cellStyle name="Millares 6 6" xfId="655" xr:uid="{00000000-0005-0000-0000-000085020000}"/>
    <cellStyle name="Millares 6 6 2" xfId="656" xr:uid="{00000000-0005-0000-0000-000086020000}"/>
    <cellStyle name="Millares 6 6 2 2" xfId="657" xr:uid="{00000000-0005-0000-0000-000087020000}"/>
    <cellStyle name="Millares 6 6 3" xfId="658" xr:uid="{00000000-0005-0000-0000-000088020000}"/>
    <cellStyle name="Millares 6 7" xfId="659" xr:uid="{00000000-0005-0000-0000-000089020000}"/>
    <cellStyle name="Millares 6 7 2" xfId="660" xr:uid="{00000000-0005-0000-0000-00008A020000}"/>
    <cellStyle name="Millares 6 7 2 2" xfId="661" xr:uid="{00000000-0005-0000-0000-00008B020000}"/>
    <cellStyle name="Millares 6 7 3" xfId="662" xr:uid="{00000000-0005-0000-0000-00008C020000}"/>
    <cellStyle name="Millares 6 8" xfId="663" xr:uid="{00000000-0005-0000-0000-00008D020000}"/>
    <cellStyle name="Millares 6 8 2" xfId="664" xr:uid="{00000000-0005-0000-0000-00008E020000}"/>
    <cellStyle name="Millares 6 9" xfId="665" xr:uid="{00000000-0005-0000-0000-00008F020000}"/>
    <cellStyle name="Millares 7" xfId="666" xr:uid="{00000000-0005-0000-0000-000090020000}"/>
    <cellStyle name="Millares 7 2" xfId="667" xr:uid="{00000000-0005-0000-0000-000091020000}"/>
    <cellStyle name="Millares 7 2 2" xfId="668" xr:uid="{00000000-0005-0000-0000-000092020000}"/>
    <cellStyle name="Millares 7 3" xfId="669" xr:uid="{00000000-0005-0000-0000-000093020000}"/>
    <cellStyle name="Millares 8" xfId="670" xr:uid="{00000000-0005-0000-0000-000094020000}"/>
    <cellStyle name="Millares 8 2" xfId="671" xr:uid="{00000000-0005-0000-0000-000095020000}"/>
    <cellStyle name="Millares 9" xfId="672" xr:uid="{00000000-0005-0000-0000-000096020000}"/>
    <cellStyle name="Moneda 2" xfId="673" xr:uid="{00000000-0005-0000-0000-000097020000}"/>
    <cellStyle name="Moneda 2 2" xfId="674" xr:uid="{00000000-0005-0000-0000-000098020000}"/>
    <cellStyle name="Moneda 2 3" xfId="675" xr:uid="{00000000-0005-0000-0000-000099020000}"/>
    <cellStyle name="Moneda 3" xfId="2116" xr:uid="{00000000-0005-0000-0000-00009A020000}"/>
    <cellStyle name="Neutral" xfId="6" builtinId="28" customBuiltin="1"/>
    <cellStyle name="Neutral 2" xfId="676" xr:uid="{00000000-0005-0000-0000-00009C020000}"/>
    <cellStyle name="Normal" xfId="0" builtinId="0"/>
    <cellStyle name="Normal - Modelo1" xfId="677" xr:uid="{00000000-0005-0000-0000-00009E020000}"/>
    <cellStyle name="Normal - Modelo2" xfId="678" xr:uid="{00000000-0005-0000-0000-00009F020000}"/>
    <cellStyle name="Normal - Modelo3" xfId="679" xr:uid="{00000000-0005-0000-0000-0000A0020000}"/>
    <cellStyle name="Normal 10" xfId="680" xr:uid="{00000000-0005-0000-0000-0000A1020000}"/>
    <cellStyle name="Normal 10 2" xfId="681" xr:uid="{00000000-0005-0000-0000-0000A2020000}"/>
    <cellStyle name="Normal 10 2 2" xfId="682" xr:uid="{00000000-0005-0000-0000-0000A3020000}"/>
    <cellStyle name="Normal 10 2 2 2" xfId="683" xr:uid="{00000000-0005-0000-0000-0000A4020000}"/>
    <cellStyle name="Normal 10 2 3" xfId="684" xr:uid="{00000000-0005-0000-0000-0000A5020000}"/>
    <cellStyle name="Normal 10 3" xfId="685" xr:uid="{00000000-0005-0000-0000-0000A6020000}"/>
    <cellStyle name="Normal 10 3 2" xfId="686" xr:uid="{00000000-0005-0000-0000-0000A7020000}"/>
    <cellStyle name="Normal 10 4" xfId="687" xr:uid="{00000000-0005-0000-0000-0000A8020000}"/>
    <cellStyle name="Normal 100" xfId="688" xr:uid="{00000000-0005-0000-0000-0000A9020000}"/>
    <cellStyle name="Normal 100 2" xfId="689" xr:uid="{00000000-0005-0000-0000-0000AA020000}"/>
    <cellStyle name="Normal 100 2 2" xfId="690" xr:uid="{00000000-0005-0000-0000-0000AB020000}"/>
    <cellStyle name="Normal 100 3" xfId="691" xr:uid="{00000000-0005-0000-0000-0000AC020000}"/>
    <cellStyle name="Normal 101" xfId="692" xr:uid="{00000000-0005-0000-0000-0000AD020000}"/>
    <cellStyle name="Normal 101 2" xfId="693" xr:uid="{00000000-0005-0000-0000-0000AE020000}"/>
    <cellStyle name="Normal 101 2 2" xfId="694" xr:uid="{00000000-0005-0000-0000-0000AF020000}"/>
    <cellStyle name="Normal 101 3" xfId="695" xr:uid="{00000000-0005-0000-0000-0000B0020000}"/>
    <cellStyle name="Normal 102" xfId="696" xr:uid="{00000000-0005-0000-0000-0000B1020000}"/>
    <cellStyle name="Normal 102 2" xfId="697" xr:uid="{00000000-0005-0000-0000-0000B2020000}"/>
    <cellStyle name="Normal 102 2 2" xfId="698" xr:uid="{00000000-0005-0000-0000-0000B3020000}"/>
    <cellStyle name="Normal 102 3" xfId="699" xr:uid="{00000000-0005-0000-0000-0000B4020000}"/>
    <cellStyle name="Normal 103" xfId="700" xr:uid="{00000000-0005-0000-0000-0000B5020000}"/>
    <cellStyle name="Normal 103 2" xfId="701" xr:uid="{00000000-0005-0000-0000-0000B6020000}"/>
    <cellStyle name="Normal 103 2 2" xfId="702" xr:uid="{00000000-0005-0000-0000-0000B7020000}"/>
    <cellStyle name="Normal 103 3" xfId="703" xr:uid="{00000000-0005-0000-0000-0000B8020000}"/>
    <cellStyle name="Normal 104" xfId="704" xr:uid="{00000000-0005-0000-0000-0000B9020000}"/>
    <cellStyle name="Normal 104 2" xfId="705" xr:uid="{00000000-0005-0000-0000-0000BA020000}"/>
    <cellStyle name="Normal 104 2 2" xfId="706" xr:uid="{00000000-0005-0000-0000-0000BB020000}"/>
    <cellStyle name="Normal 104 3" xfId="707" xr:uid="{00000000-0005-0000-0000-0000BC020000}"/>
    <cellStyle name="Normal 105" xfId="708" xr:uid="{00000000-0005-0000-0000-0000BD020000}"/>
    <cellStyle name="Normal 105 2" xfId="709" xr:uid="{00000000-0005-0000-0000-0000BE020000}"/>
    <cellStyle name="Normal 105 2 2" xfId="710" xr:uid="{00000000-0005-0000-0000-0000BF020000}"/>
    <cellStyle name="Normal 105 3" xfId="711" xr:uid="{00000000-0005-0000-0000-0000C0020000}"/>
    <cellStyle name="Normal 106" xfId="712" xr:uid="{00000000-0005-0000-0000-0000C1020000}"/>
    <cellStyle name="Normal 106 2" xfId="713" xr:uid="{00000000-0005-0000-0000-0000C2020000}"/>
    <cellStyle name="Normal 106 2 2" xfId="714" xr:uid="{00000000-0005-0000-0000-0000C3020000}"/>
    <cellStyle name="Normal 106 3" xfId="715" xr:uid="{00000000-0005-0000-0000-0000C4020000}"/>
    <cellStyle name="Normal 107" xfId="716" xr:uid="{00000000-0005-0000-0000-0000C5020000}"/>
    <cellStyle name="Normal 107 2" xfId="717" xr:uid="{00000000-0005-0000-0000-0000C6020000}"/>
    <cellStyle name="Normal 107 2 2" xfId="718" xr:uid="{00000000-0005-0000-0000-0000C7020000}"/>
    <cellStyle name="Normal 107 3" xfId="719" xr:uid="{00000000-0005-0000-0000-0000C8020000}"/>
    <cellStyle name="Normal 108" xfId="720" xr:uid="{00000000-0005-0000-0000-0000C9020000}"/>
    <cellStyle name="Normal 108 2" xfId="721" xr:uid="{00000000-0005-0000-0000-0000CA020000}"/>
    <cellStyle name="Normal 108 2 2" xfId="722" xr:uid="{00000000-0005-0000-0000-0000CB020000}"/>
    <cellStyle name="Normal 108 3" xfId="723" xr:uid="{00000000-0005-0000-0000-0000CC020000}"/>
    <cellStyle name="Normal 109" xfId="724" xr:uid="{00000000-0005-0000-0000-0000CD020000}"/>
    <cellStyle name="Normal 109 2" xfId="725" xr:uid="{00000000-0005-0000-0000-0000CE020000}"/>
    <cellStyle name="Normal 109 2 2" xfId="726" xr:uid="{00000000-0005-0000-0000-0000CF020000}"/>
    <cellStyle name="Normal 109 3" xfId="727" xr:uid="{00000000-0005-0000-0000-0000D0020000}"/>
    <cellStyle name="Normal 11" xfId="728" xr:uid="{00000000-0005-0000-0000-0000D1020000}"/>
    <cellStyle name="Normal 11 2" xfId="729" xr:uid="{00000000-0005-0000-0000-0000D2020000}"/>
    <cellStyle name="Normal 11 2 2" xfId="730" xr:uid="{00000000-0005-0000-0000-0000D3020000}"/>
    <cellStyle name="Normal 11 3" xfId="731" xr:uid="{00000000-0005-0000-0000-0000D4020000}"/>
    <cellStyle name="Normal 110" xfId="732" xr:uid="{00000000-0005-0000-0000-0000D5020000}"/>
    <cellStyle name="Normal 110 2" xfId="733" xr:uid="{00000000-0005-0000-0000-0000D6020000}"/>
    <cellStyle name="Normal 110 2 2" xfId="734" xr:uid="{00000000-0005-0000-0000-0000D7020000}"/>
    <cellStyle name="Normal 110 3" xfId="735" xr:uid="{00000000-0005-0000-0000-0000D8020000}"/>
    <cellStyle name="Normal 111" xfId="736" xr:uid="{00000000-0005-0000-0000-0000D9020000}"/>
    <cellStyle name="Normal 111 2" xfId="737" xr:uid="{00000000-0005-0000-0000-0000DA020000}"/>
    <cellStyle name="Normal 111 2 2" xfId="738" xr:uid="{00000000-0005-0000-0000-0000DB020000}"/>
    <cellStyle name="Normal 111 3" xfId="739" xr:uid="{00000000-0005-0000-0000-0000DC020000}"/>
    <cellStyle name="Normal 112" xfId="740" xr:uid="{00000000-0005-0000-0000-0000DD020000}"/>
    <cellStyle name="Normal 112 2" xfId="741" xr:uid="{00000000-0005-0000-0000-0000DE020000}"/>
    <cellStyle name="Normal 112 2 2" xfId="742" xr:uid="{00000000-0005-0000-0000-0000DF020000}"/>
    <cellStyle name="Normal 112 3" xfId="743" xr:uid="{00000000-0005-0000-0000-0000E0020000}"/>
    <cellStyle name="Normal 113" xfId="744" xr:uid="{00000000-0005-0000-0000-0000E1020000}"/>
    <cellStyle name="Normal 113 2" xfId="745" xr:uid="{00000000-0005-0000-0000-0000E2020000}"/>
    <cellStyle name="Normal 113 2 2" xfId="746" xr:uid="{00000000-0005-0000-0000-0000E3020000}"/>
    <cellStyle name="Normal 113 3" xfId="747" xr:uid="{00000000-0005-0000-0000-0000E4020000}"/>
    <cellStyle name="Normal 114" xfId="748" xr:uid="{00000000-0005-0000-0000-0000E5020000}"/>
    <cellStyle name="Normal 114 2" xfId="749" xr:uid="{00000000-0005-0000-0000-0000E6020000}"/>
    <cellStyle name="Normal 114 2 2" xfId="750" xr:uid="{00000000-0005-0000-0000-0000E7020000}"/>
    <cellStyle name="Normal 114 3" xfId="751" xr:uid="{00000000-0005-0000-0000-0000E8020000}"/>
    <cellStyle name="Normal 115" xfId="752" xr:uid="{00000000-0005-0000-0000-0000E9020000}"/>
    <cellStyle name="Normal 115 2" xfId="753" xr:uid="{00000000-0005-0000-0000-0000EA020000}"/>
    <cellStyle name="Normal 115 2 2" xfId="754" xr:uid="{00000000-0005-0000-0000-0000EB020000}"/>
    <cellStyle name="Normal 115 3" xfId="755" xr:uid="{00000000-0005-0000-0000-0000EC020000}"/>
    <cellStyle name="Normal 116" xfId="756" xr:uid="{00000000-0005-0000-0000-0000ED020000}"/>
    <cellStyle name="Normal 116 2" xfId="757" xr:uid="{00000000-0005-0000-0000-0000EE020000}"/>
    <cellStyle name="Normal 116 2 2" xfId="758" xr:uid="{00000000-0005-0000-0000-0000EF020000}"/>
    <cellStyle name="Normal 116 3" xfId="759" xr:uid="{00000000-0005-0000-0000-0000F0020000}"/>
    <cellStyle name="Normal 117" xfId="760" xr:uid="{00000000-0005-0000-0000-0000F1020000}"/>
    <cellStyle name="Normal 117 2" xfId="761" xr:uid="{00000000-0005-0000-0000-0000F2020000}"/>
    <cellStyle name="Normal 117 2 2" xfId="762" xr:uid="{00000000-0005-0000-0000-0000F3020000}"/>
    <cellStyle name="Normal 117 3" xfId="763" xr:uid="{00000000-0005-0000-0000-0000F4020000}"/>
    <cellStyle name="Normal 118" xfId="764" xr:uid="{00000000-0005-0000-0000-0000F5020000}"/>
    <cellStyle name="Normal 118 2" xfId="765" xr:uid="{00000000-0005-0000-0000-0000F6020000}"/>
    <cellStyle name="Normal 118 2 2" xfId="766" xr:uid="{00000000-0005-0000-0000-0000F7020000}"/>
    <cellStyle name="Normal 118 3" xfId="767" xr:uid="{00000000-0005-0000-0000-0000F8020000}"/>
    <cellStyle name="Normal 119" xfId="768" xr:uid="{00000000-0005-0000-0000-0000F9020000}"/>
    <cellStyle name="Normal 119 2" xfId="769" xr:uid="{00000000-0005-0000-0000-0000FA020000}"/>
    <cellStyle name="Normal 119 2 2" xfId="770" xr:uid="{00000000-0005-0000-0000-0000FB020000}"/>
    <cellStyle name="Normal 119 3" xfId="771" xr:uid="{00000000-0005-0000-0000-0000FC020000}"/>
    <cellStyle name="Normal 12" xfId="772" xr:uid="{00000000-0005-0000-0000-0000FD020000}"/>
    <cellStyle name="Normal 12 2" xfId="773" xr:uid="{00000000-0005-0000-0000-0000FE020000}"/>
    <cellStyle name="Normal 12 2 2" xfId="774" xr:uid="{00000000-0005-0000-0000-0000FF020000}"/>
    <cellStyle name="Normal 12 3" xfId="775" xr:uid="{00000000-0005-0000-0000-000000030000}"/>
    <cellStyle name="Normal 120" xfId="776" xr:uid="{00000000-0005-0000-0000-000001030000}"/>
    <cellStyle name="Normal 120 2" xfId="777" xr:uid="{00000000-0005-0000-0000-000002030000}"/>
    <cellStyle name="Normal 120 2 2" xfId="778" xr:uid="{00000000-0005-0000-0000-000003030000}"/>
    <cellStyle name="Normal 120 3" xfId="779" xr:uid="{00000000-0005-0000-0000-000004030000}"/>
    <cellStyle name="Normal 121" xfId="780" xr:uid="{00000000-0005-0000-0000-000005030000}"/>
    <cellStyle name="Normal 121 2" xfId="781" xr:uid="{00000000-0005-0000-0000-000006030000}"/>
    <cellStyle name="Normal 121 2 2" xfId="782" xr:uid="{00000000-0005-0000-0000-000007030000}"/>
    <cellStyle name="Normal 121 3" xfId="783" xr:uid="{00000000-0005-0000-0000-000008030000}"/>
    <cellStyle name="Normal 122" xfId="784" xr:uid="{00000000-0005-0000-0000-000009030000}"/>
    <cellStyle name="Normal 122 2" xfId="785" xr:uid="{00000000-0005-0000-0000-00000A030000}"/>
    <cellStyle name="Normal 122 2 2" xfId="786" xr:uid="{00000000-0005-0000-0000-00000B030000}"/>
    <cellStyle name="Normal 122 3" xfId="787" xr:uid="{00000000-0005-0000-0000-00000C030000}"/>
    <cellStyle name="Normal 123" xfId="788" xr:uid="{00000000-0005-0000-0000-00000D030000}"/>
    <cellStyle name="Normal 123 2" xfId="789" xr:uid="{00000000-0005-0000-0000-00000E030000}"/>
    <cellStyle name="Normal 123 2 2" xfId="790" xr:uid="{00000000-0005-0000-0000-00000F030000}"/>
    <cellStyle name="Normal 123 3" xfId="791" xr:uid="{00000000-0005-0000-0000-000010030000}"/>
    <cellStyle name="Normal 124" xfId="792" xr:uid="{00000000-0005-0000-0000-000011030000}"/>
    <cellStyle name="Normal 124 2" xfId="793" xr:uid="{00000000-0005-0000-0000-000012030000}"/>
    <cellStyle name="Normal 124 2 2" xfId="794" xr:uid="{00000000-0005-0000-0000-000013030000}"/>
    <cellStyle name="Normal 124 3" xfId="795" xr:uid="{00000000-0005-0000-0000-000014030000}"/>
    <cellStyle name="Normal 125" xfId="796" xr:uid="{00000000-0005-0000-0000-000015030000}"/>
    <cellStyle name="Normal 125 2" xfId="797" xr:uid="{00000000-0005-0000-0000-000016030000}"/>
    <cellStyle name="Normal 125 2 2" xfId="798" xr:uid="{00000000-0005-0000-0000-000017030000}"/>
    <cellStyle name="Normal 125 3" xfId="799" xr:uid="{00000000-0005-0000-0000-000018030000}"/>
    <cellStyle name="Normal 126" xfId="800" xr:uid="{00000000-0005-0000-0000-000019030000}"/>
    <cellStyle name="Normal 126 2" xfId="801" xr:uid="{00000000-0005-0000-0000-00001A030000}"/>
    <cellStyle name="Normal 126 2 2" xfId="802" xr:uid="{00000000-0005-0000-0000-00001B030000}"/>
    <cellStyle name="Normal 126 3" xfId="803" xr:uid="{00000000-0005-0000-0000-00001C030000}"/>
    <cellStyle name="Normal 127" xfId="804" xr:uid="{00000000-0005-0000-0000-00001D030000}"/>
    <cellStyle name="Normal 127 2" xfId="805" xr:uid="{00000000-0005-0000-0000-00001E030000}"/>
    <cellStyle name="Normal 127 2 2" xfId="806" xr:uid="{00000000-0005-0000-0000-00001F030000}"/>
    <cellStyle name="Normal 127 3" xfId="807" xr:uid="{00000000-0005-0000-0000-000020030000}"/>
    <cellStyle name="Normal 128" xfId="808" xr:uid="{00000000-0005-0000-0000-000021030000}"/>
    <cellStyle name="Normal 128 2" xfId="809" xr:uid="{00000000-0005-0000-0000-000022030000}"/>
    <cellStyle name="Normal 128 2 2" xfId="810" xr:uid="{00000000-0005-0000-0000-000023030000}"/>
    <cellStyle name="Normal 128 3" xfId="811" xr:uid="{00000000-0005-0000-0000-000024030000}"/>
    <cellStyle name="Normal 129" xfId="812" xr:uid="{00000000-0005-0000-0000-000025030000}"/>
    <cellStyle name="Normal 129 2" xfId="813" xr:uid="{00000000-0005-0000-0000-000026030000}"/>
    <cellStyle name="Normal 129 2 2" xfId="814" xr:uid="{00000000-0005-0000-0000-000027030000}"/>
    <cellStyle name="Normal 129 3" xfId="815" xr:uid="{00000000-0005-0000-0000-000028030000}"/>
    <cellStyle name="Normal 13" xfId="816" xr:uid="{00000000-0005-0000-0000-000029030000}"/>
    <cellStyle name="Normal 13 2" xfId="817" xr:uid="{00000000-0005-0000-0000-00002A030000}"/>
    <cellStyle name="Normal 13 2 2" xfId="818" xr:uid="{00000000-0005-0000-0000-00002B030000}"/>
    <cellStyle name="Normal 13 3" xfId="819" xr:uid="{00000000-0005-0000-0000-00002C030000}"/>
    <cellStyle name="Normal 130" xfId="820" xr:uid="{00000000-0005-0000-0000-00002D030000}"/>
    <cellStyle name="Normal 130 2" xfId="821" xr:uid="{00000000-0005-0000-0000-00002E030000}"/>
    <cellStyle name="Normal 130 2 2" xfId="822" xr:uid="{00000000-0005-0000-0000-00002F030000}"/>
    <cellStyle name="Normal 130 3" xfId="823" xr:uid="{00000000-0005-0000-0000-000030030000}"/>
    <cellStyle name="Normal 131" xfId="824" xr:uid="{00000000-0005-0000-0000-000031030000}"/>
    <cellStyle name="Normal 131 2" xfId="825" xr:uid="{00000000-0005-0000-0000-000032030000}"/>
    <cellStyle name="Normal 131 2 2" xfId="826" xr:uid="{00000000-0005-0000-0000-000033030000}"/>
    <cellStyle name="Normal 131 3" xfId="827" xr:uid="{00000000-0005-0000-0000-000034030000}"/>
    <cellStyle name="Normal 132" xfId="828" xr:uid="{00000000-0005-0000-0000-000035030000}"/>
    <cellStyle name="Normal 132 2" xfId="829" xr:uid="{00000000-0005-0000-0000-000036030000}"/>
    <cellStyle name="Normal 132 2 2" xfId="830" xr:uid="{00000000-0005-0000-0000-000037030000}"/>
    <cellStyle name="Normal 132 3" xfId="831" xr:uid="{00000000-0005-0000-0000-000038030000}"/>
    <cellStyle name="Normal 133" xfId="832" xr:uid="{00000000-0005-0000-0000-000039030000}"/>
    <cellStyle name="Normal 133 2" xfId="833" xr:uid="{00000000-0005-0000-0000-00003A030000}"/>
    <cellStyle name="Normal 133 2 2" xfId="834" xr:uid="{00000000-0005-0000-0000-00003B030000}"/>
    <cellStyle name="Normal 133 3" xfId="835" xr:uid="{00000000-0005-0000-0000-00003C030000}"/>
    <cellStyle name="Normal 134" xfId="836" xr:uid="{00000000-0005-0000-0000-00003D030000}"/>
    <cellStyle name="Normal 134 2" xfId="837" xr:uid="{00000000-0005-0000-0000-00003E030000}"/>
    <cellStyle name="Normal 134 2 2" xfId="838" xr:uid="{00000000-0005-0000-0000-00003F030000}"/>
    <cellStyle name="Normal 134 3" xfId="839" xr:uid="{00000000-0005-0000-0000-000040030000}"/>
    <cellStyle name="Normal 135" xfId="840" xr:uid="{00000000-0005-0000-0000-000041030000}"/>
    <cellStyle name="Normal 135 2" xfId="841" xr:uid="{00000000-0005-0000-0000-000042030000}"/>
    <cellStyle name="Normal 135 2 2" xfId="842" xr:uid="{00000000-0005-0000-0000-000043030000}"/>
    <cellStyle name="Normal 135 3" xfId="843" xr:uid="{00000000-0005-0000-0000-000044030000}"/>
    <cellStyle name="Normal 136" xfId="844" xr:uid="{00000000-0005-0000-0000-000045030000}"/>
    <cellStyle name="Normal 136 2" xfId="845" xr:uid="{00000000-0005-0000-0000-000046030000}"/>
    <cellStyle name="Normal 136 2 2" xfId="846" xr:uid="{00000000-0005-0000-0000-000047030000}"/>
    <cellStyle name="Normal 136 3" xfId="847" xr:uid="{00000000-0005-0000-0000-000048030000}"/>
    <cellStyle name="Normal 137" xfId="848" xr:uid="{00000000-0005-0000-0000-000049030000}"/>
    <cellStyle name="Normal 137 2" xfId="849" xr:uid="{00000000-0005-0000-0000-00004A030000}"/>
    <cellStyle name="Normal 137 2 2" xfId="850" xr:uid="{00000000-0005-0000-0000-00004B030000}"/>
    <cellStyle name="Normal 137 3" xfId="851" xr:uid="{00000000-0005-0000-0000-00004C030000}"/>
    <cellStyle name="Normal 138" xfId="852" xr:uid="{00000000-0005-0000-0000-00004D030000}"/>
    <cellStyle name="Normal 138 2" xfId="853" xr:uid="{00000000-0005-0000-0000-00004E030000}"/>
    <cellStyle name="Normal 138 2 2" xfId="854" xr:uid="{00000000-0005-0000-0000-00004F030000}"/>
    <cellStyle name="Normal 138 3" xfId="855" xr:uid="{00000000-0005-0000-0000-000050030000}"/>
    <cellStyle name="Normal 139" xfId="856" xr:uid="{00000000-0005-0000-0000-000051030000}"/>
    <cellStyle name="Normal 139 2" xfId="857" xr:uid="{00000000-0005-0000-0000-000052030000}"/>
    <cellStyle name="Normal 139 2 2" xfId="858" xr:uid="{00000000-0005-0000-0000-000053030000}"/>
    <cellStyle name="Normal 139 3" xfId="859" xr:uid="{00000000-0005-0000-0000-000054030000}"/>
    <cellStyle name="Normal 14" xfId="860" xr:uid="{00000000-0005-0000-0000-000055030000}"/>
    <cellStyle name="Normal 14 2" xfId="861" xr:uid="{00000000-0005-0000-0000-000056030000}"/>
    <cellStyle name="Normal 14 2 2" xfId="862" xr:uid="{00000000-0005-0000-0000-000057030000}"/>
    <cellStyle name="Normal 14 3" xfId="863" xr:uid="{00000000-0005-0000-0000-000058030000}"/>
    <cellStyle name="Normal 140" xfId="864" xr:uid="{00000000-0005-0000-0000-000059030000}"/>
    <cellStyle name="Normal 140 2" xfId="865" xr:uid="{00000000-0005-0000-0000-00005A030000}"/>
    <cellStyle name="Normal 140 2 2" xfId="866" xr:uid="{00000000-0005-0000-0000-00005B030000}"/>
    <cellStyle name="Normal 140 3" xfId="867" xr:uid="{00000000-0005-0000-0000-00005C030000}"/>
    <cellStyle name="Normal 141" xfId="868" xr:uid="{00000000-0005-0000-0000-00005D030000}"/>
    <cellStyle name="Normal 141 2" xfId="869" xr:uid="{00000000-0005-0000-0000-00005E030000}"/>
    <cellStyle name="Normal 141 2 2" xfId="870" xr:uid="{00000000-0005-0000-0000-00005F030000}"/>
    <cellStyle name="Normal 141 3" xfId="871" xr:uid="{00000000-0005-0000-0000-000060030000}"/>
    <cellStyle name="Normal 142" xfId="872" xr:uid="{00000000-0005-0000-0000-000061030000}"/>
    <cellStyle name="Normal 142 2" xfId="873" xr:uid="{00000000-0005-0000-0000-000062030000}"/>
    <cellStyle name="Normal 142 2 2" xfId="874" xr:uid="{00000000-0005-0000-0000-000063030000}"/>
    <cellStyle name="Normal 142 3" xfId="875" xr:uid="{00000000-0005-0000-0000-000064030000}"/>
    <cellStyle name="Normal 143" xfId="876" xr:uid="{00000000-0005-0000-0000-000065030000}"/>
    <cellStyle name="Normal 143 2" xfId="877" xr:uid="{00000000-0005-0000-0000-000066030000}"/>
    <cellStyle name="Normal 143 2 2" xfId="878" xr:uid="{00000000-0005-0000-0000-000067030000}"/>
    <cellStyle name="Normal 143 3" xfId="879" xr:uid="{00000000-0005-0000-0000-000068030000}"/>
    <cellStyle name="Normal 144" xfId="880" xr:uid="{00000000-0005-0000-0000-000069030000}"/>
    <cellStyle name="Normal 144 2" xfId="881" xr:uid="{00000000-0005-0000-0000-00006A030000}"/>
    <cellStyle name="Normal 144 2 2" xfId="882" xr:uid="{00000000-0005-0000-0000-00006B030000}"/>
    <cellStyle name="Normal 144 3" xfId="883" xr:uid="{00000000-0005-0000-0000-00006C030000}"/>
    <cellStyle name="Normal 145" xfId="884" xr:uid="{00000000-0005-0000-0000-00006D030000}"/>
    <cellStyle name="Normal 145 2" xfId="885" xr:uid="{00000000-0005-0000-0000-00006E030000}"/>
    <cellStyle name="Normal 145 2 2" xfId="886" xr:uid="{00000000-0005-0000-0000-00006F030000}"/>
    <cellStyle name="Normal 145 3" xfId="887" xr:uid="{00000000-0005-0000-0000-000070030000}"/>
    <cellStyle name="Normal 146" xfId="888" xr:uid="{00000000-0005-0000-0000-000071030000}"/>
    <cellStyle name="Normal 146 2" xfId="889" xr:uid="{00000000-0005-0000-0000-000072030000}"/>
    <cellStyle name="Normal 146 2 2" xfId="890" xr:uid="{00000000-0005-0000-0000-000073030000}"/>
    <cellStyle name="Normal 146 3" xfId="891" xr:uid="{00000000-0005-0000-0000-000074030000}"/>
    <cellStyle name="Normal 147" xfId="892" xr:uid="{00000000-0005-0000-0000-000075030000}"/>
    <cellStyle name="Normal 147 2" xfId="893" xr:uid="{00000000-0005-0000-0000-000076030000}"/>
    <cellStyle name="Normal 147 2 2" xfId="894" xr:uid="{00000000-0005-0000-0000-000077030000}"/>
    <cellStyle name="Normal 147 3" xfId="895" xr:uid="{00000000-0005-0000-0000-000078030000}"/>
    <cellStyle name="Normal 148" xfId="896" xr:uid="{00000000-0005-0000-0000-000079030000}"/>
    <cellStyle name="Normal 148 2" xfId="897" xr:uid="{00000000-0005-0000-0000-00007A030000}"/>
    <cellStyle name="Normal 148 2 2" xfId="898" xr:uid="{00000000-0005-0000-0000-00007B030000}"/>
    <cellStyle name="Normal 148 3" xfId="899" xr:uid="{00000000-0005-0000-0000-00007C030000}"/>
    <cellStyle name="Normal 149" xfId="900" xr:uid="{00000000-0005-0000-0000-00007D030000}"/>
    <cellStyle name="Normal 149 2" xfId="901" xr:uid="{00000000-0005-0000-0000-00007E030000}"/>
    <cellStyle name="Normal 149 2 2" xfId="902" xr:uid="{00000000-0005-0000-0000-00007F030000}"/>
    <cellStyle name="Normal 149 3" xfId="903" xr:uid="{00000000-0005-0000-0000-000080030000}"/>
    <cellStyle name="Normal 15" xfId="904" xr:uid="{00000000-0005-0000-0000-000081030000}"/>
    <cellStyle name="Normal 15 2" xfId="905" xr:uid="{00000000-0005-0000-0000-000082030000}"/>
    <cellStyle name="Normal 15 2 2" xfId="906" xr:uid="{00000000-0005-0000-0000-000083030000}"/>
    <cellStyle name="Normal 15 3" xfId="907" xr:uid="{00000000-0005-0000-0000-000084030000}"/>
    <cellStyle name="Normal 150" xfId="908" xr:uid="{00000000-0005-0000-0000-000085030000}"/>
    <cellStyle name="Normal 150 2" xfId="909" xr:uid="{00000000-0005-0000-0000-000086030000}"/>
    <cellStyle name="Normal 150 2 2" xfId="910" xr:uid="{00000000-0005-0000-0000-000087030000}"/>
    <cellStyle name="Normal 150 3" xfId="911" xr:uid="{00000000-0005-0000-0000-000088030000}"/>
    <cellStyle name="Normal 151" xfId="912" xr:uid="{00000000-0005-0000-0000-000089030000}"/>
    <cellStyle name="Normal 151 2" xfId="913" xr:uid="{00000000-0005-0000-0000-00008A030000}"/>
    <cellStyle name="Normal 151 2 2" xfId="914" xr:uid="{00000000-0005-0000-0000-00008B030000}"/>
    <cellStyle name="Normal 151 3" xfId="915" xr:uid="{00000000-0005-0000-0000-00008C030000}"/>
    <cellStyle name="Normal 152" xfId="916" xr:uid="{00000000-0005-0000-0000-00008D030000}"/>
    <cellStyle name="Normal 152 2" xfId="917" xr:uid="{00000000-0005-0000-0000-00008E030000}"/>
    <cellStyle name="Normal 152 2 2" xfId="918" xr:uid="{00000000-0005-0000-0000-00008F030000}"/>
    <cellStyle name="Normal 152 3" xfId="919" xr:uid="{00000000-0005-0000-0000-000090030000}"/>
    <cellStyle name="Normal 153" xfId="920" xr:uid="{00000000-0005-0000-0000-000091030000}"/>
    <cellStyle name="Normal 153 2" xfId="921" xr:uid="{00000000-0005-0000-0000-000092030000}"/>
    <cellStyle name="Normal 154" xfId="922" xr:uid="{00000000-0005-0000-0000-000093030000}"/>
    <cellStyle name="Normal 154 2" xfId="923" xr:uid="{00000000-0005-0000-0000-000094030000}"/>
    <cellStyle name="Normal 155" xfId="924" xr:uid="{00000000-0005-0000-0000-000095030000}"/>
    <cellStyle name="Normal 155 2" xfId="925" xr:uid="{00000000-0005-0000-0000-000096030000}"/>
    <cellStyle name="Normal 156" xfId="926" xr:uid="{00000000-0005-0000-0000-000097030000}"/>
    <cellStyle name="Normal 156 2" xfId="927" xr:uid="{00000000-0005-0000-0000-000098030000}"/>
    <cellStyle name="Normal 157" xfId="928" xr:uid="{00000000-0005-0000-0000-000099030000}"/>
    <cellStyle name="Normal 157 2" xfId="929" xr:uid="{00000000-0005-0000-0000-00009A030000}"/>
    <cellStyle name="Normal 158" xfId="930" xr:uid="{00000000-0005-0000-0000-00009B030000}"/>
    <cellStyle name="Normal 158 2" xfId="931" xr:uid="{00000000-0005-0000-0000-00009C030000}"/>
    <cellStyle name="Normal 159" xfId="932" xr:uid="{00000000-0005-0000-0000-00009D030000}"/>
    <cellStyle name="Normal 159 2" xfId="933" xr:uid="{00000000-0005-0000-0000-00009E030000}"/>
    <cellStyle name="Normal 16" xfId="934" xr:uid="{00000000-0005-0000-0000-00009F030000}"/>
    <cellStyle name="Normal 16 2" xfId="935" xr:uid="{00000000-0005-0000-0000-0000A0030000}"/>
    <cellStyle name="Normal 16 2 2" xfId="936" xr:uid="{00000000-0005-0000-0000-0000A1030000}"/>
    <cellStyle name="Normal 16 3" xfId="937" xr:uid="{00000000-0005-0000-0000-0000A2030000}"/>
    <cellStyle name="Normal 160" xfId="938" xr:uid="{00000000-0005-0000-0000-0000A3030000}"/>
    <cellStyle name="Normal 160 2" xfId="939" xr:uid="{00000000-0005-0000-0000-0000A4030000}"/>
    <cellStyle name="Normal 161" xfId="940" xr:uid="{00000000-0005-0000-0000-0000A5030000}"/>
    <cellStyle name="Normal 161 2" xfId="941" xr:uid="{00000000-0005-0000-0000-0000A6030000}"/>
    <cellStyle name="Normal 162" xfId="942" xr:uid="{00000000-0005-0000-0000-0000A7030000}"/>
    <cellStyle name="Normal 162 2" xfId="943" xr:uid="{00000000-0005-0000-0000-0000A8030000}"/>
    <cellStyle name="Normal 163" xfId="944" xr:uid="{00000000-0005-0000-0000-0000A9030000}"/>
    <cellStyle name="Normal 163 2" xfId="945" xr:uid="{00000000-0005-0000-0000-0000AA030000}"/>
    <cellStyle name="Normal 164" xfId="946" xr:uid="{00000000-0005-0000-0000-0000AB030000}"/>
    <cellStyle name="Normal 164 2" xfId="947" xr:uid="{00000000-0005-0000-0000-0000AC030000}"/>
    <cellStyle name="Normal 165" xfId="948" xr:uid="{00000000-0005-0000-0000-0000AD030000}"/>
    <cellStyle name="Normal 165 2" xfId="949" xr:uid="{00000000-0005-0000-0000-0000AE030000}"/>
    <cellStyle name="Normal 166" xfId="950" xr:uid="{00000000-0005-0000-0000-0000AF030000}"/>
    <cellStyle name="Normal 166 2" xfId="951" xr:uid="{00000000-0005-0000-0000-0000B0030000}"/>
    <cellStyle name="Normal 167" xfId="952" xr:uid="{00000000-0005-0000-0000-0000B1030000}"/>
    <cellStyle name="Normal 167 2" xfId="953" xr:uid="{00000000-0005-0000-0000-0000B2030000}"/>
    <cellStyle name="Normal 168" xfId="954" xr:uid="{00000000-0005-0000-0000-0000B3030000}"/>
    <cellStyle name="Normal 168 2" xfId="955" xr:uid="{00000000-0005-0000-0000-0000B4030000}"/>
    <cellStyle name="Normal 169" xfId="956" xr:uid="{00000000-0005-0000-0000-0000B5030000}"/>
    <cellStyle name="Normal 169 2" xfId="957" xr:uid="{00000000-0005-0000-0000-0000B6030000}"/>
    <cellStyle name="Normal 17" xfId="958" xr:uid="{00000000-0005-0000-0000-0000B7030000}"/>
    <cellStyle name="Normal 17 2" xfId="959" xr:uid="{00000000-0005-0000-0000-0000B8030000}"/>
    <cellStyle name="Normal 17 2 2" xfId="960" xr:uid="{00000000-0005-0000-0000-0000B9030000}"/>
    <cellStyle name="Normal 17 3" xfId="961" xr:uid="{00000000-0005-0000-0000-0000BA030000}"/>
    <cellStyle name="Normal 170" xfId="962" xr:uid="{00000000-0005-0000-0000-0000BB030000}"/>
    <cellStyle name="Normal 170 2" xfId="963" xr:uid="{00000000-0005-0000-0000-0000BC030000}"/>
    <cellStyle name="Normal 171" xfId="964" xr:uid="{00000000-0005-0000-0000-0000BD030000}"/>
    <cellStyle name="Normal 171 2" xfId="965" xr:uid="{00000000-0005-0000-0000-0000BE030000}"/>
    <cellStyle name="Normal 172" xfId="966" xr:uid="{00000000-0005-0000-0000-0000BF030000}"/>
    <cellStyle name="Normal 172 2" xfId="967" xr:uid="{00000000-0005-0000-0000-0000C0030000}"/>
    <cellStyle name="Normal 173" xfId="968" xr:uid="{00000000-0005-0000-0000-0000C1030000}"/>
    <cellStyle name="Normal 173 2" xfId="969" xr:uid="{00000000-0005-0000-0000-0000C2030000}"/>
    <cellStyle name="Normal 174" xfId="970" xr:uid="{00000000-0005-0000-0000-0000C3030000}"/>
    <cellStyle name="Normal 174 2" xfId="971" xr:uid="{00000000-0005-0000-0000-0000C4030000}"/>
    <cellStyle name="Normal 175" xfId="972" xr:uid="{00000000-0005-0000-0000-0000C5030000}"/>
    <cellStyle name="Normal 175 2" xfId="973" xr:uid="{00000000-0005-0000-0000-0000C6030000}"/>
    <cellStyle name="Normal 176" xfId="974" xr:uid="{00000000-0005-0000-0000-0000C7030000}"/>
    <cellStyle name="Normal 176 2" xfId="975" xr:uid="{00000000-0005-0000-0000-0000C8030000}"/>
    <cellStyle name="Normal 177" xfId="976" xr:uid="{00000000-0005-0000-0000-0000C9030000}"/>
    <cellStyle name="Normal 177 2" xfId="977" xr:uid="{00000000-0005-0000-0000-0000CA030000}"/>
    <cellStyle name="Normal 178" xfId="978" xr:uid="{00000000-0005-0000-0000-0000CB030000}"/>
    <cellStyle name="Normal 178 2" xfId="979" xr:uid="{00000000-0005-0000-0000-0000CC030000}"/>
    <cellStyle name="Normal 179" xfId="980" xr:uid="{00000000-0005-0000-0000-0000CD030000}"/>
    <cellStyle name="Normal 179 2" xfId="981" xr:uid="{00000000-0005-0000-0000-0000CE030000}"/>
    <cellStyle name="Normal 18" xfId="982" xr:uid="{00000000-0005-0000-0000-0000CF030000}"/>
    <cellStyle name="Normal 18 2" xfId="983" xr:uid="{00000000-0005-0000-0000-0000D0030000}"/>
    <cellStyle name="Normal 18 2 2" xfId="984" xr:uid="{00000000-0005-0000-0000-0000D1030000}"/>
    <cellStyle name="Normal 18 3" xfId="985" xr:uid="{00000000-0005-0000-0000-0000D2030000}"/>
    <cellStyle name="Normal 180" xfId="986" xr:uid="{00000000-0005-0000-0000-0000D3030000}"/>
    <cellStyle name="Normal 180 2" xfId="987" xr:uid="{00000000-0005-0000-0000-0000D4030000}"/>
    <cellStyle name="Normal 181" xfId="988" xr:uid="{00000000-0005-0000-0000-0000D5030000}"/>
    <cellStyle name="Normal 181 2" xfId="989" xr:uid="{00000000-0005-0000-0000-0000D6030000}"/>
    <cellStyle name="Normal 182" xfId="990" xr:uid="{00000000-0005-0000-0000-0000D7030000}"/>
    <cellStyle name="Normal 182 2" xfId="991" xr:uid="{00000000-0005-0000-0000-0000D8030000}"/>
    <cellStyle name="Normal 183" xfId="992" xr:uid="{00000000-0005-0000-0000-0000D9030000}"/>
    <cellStyle name="Normal 183 2" xfId="993" xr:uid="{00000000-0005-0000-0000-0000DA030000}"/>
    <cellStyle name="Normal 184" xfId="994" xr:uid="{00000000-0005-0000-0000-0000DB030000}"/>
    <cellStyle name="Normal 184 2" xfId="995" xr:uid="{00000000-0005-0000-0000-0000DC030000}"/>
    <cellStyle name="Normal 185" xfId="996" xr:uid="{00000000-0005-0000-0000-0000DD030000}"/>
    <cellStyle name="Normal 185 2" xfId="997" xr:uid="{00000000-0005-0000-0000-0000DE030000}"/>
    <cellStyle name="Normal 186" xfId="998" xr:uid="{00000000-0005-0000-0000-0000DF030000}"/>
    <cellStyle name="Normal 186 2" xfId="999" xr:uid="{00000000-0005-0000-0000-0000E0030000}"/>
    <cellStyle name="Normal 187" xfId="1000" xr:uid="{00000000-0005-0000-0000-0000E1030000}"/>
    <cellStyle name="Normal 187 2" xfId="1001" xr:uid="{00000000-0005-0000-0000-0000E2030000}"/>
    <cellStyle name="Normal 188" xfId="1002" xr:uid="{00000000-0005-0000-0000-0000E3030000}"/>
    <cellStyle name="Normal 188 2" xfId="1003" xr:uid="{00000000-0005-0000-0000-0000E4030000}"/>
    <cellStyle name="Normal 189" xfId="1004" xr:uid="{00000000-0005-0000-0000-0000E5030000}"/>
    <cellStyle name="Normal 189 2" xfId="1005" xr:uid="{00000000-0005-0000-0000-0000E6030000}"/>
    <cellStyle name="Normal 19" xfId="1006" xr:uid="{00000000-0005-0000-0000-0000E7030000}"/>
    <cellStyle name="Normal 19 2" xfId="1007" xr:uid="{00000000-0005-0000-0000-0000E8030000}"/>
    <cellStyle name="Normal 19 3" xfId="1008" xr:uid="{00000000-0005-0000-0000-0000E9030000}"/>
    <cellStyle name="Normal 19 3 2" xfId="1009" xr:uid="{00000000-0005-0000-0000-0000EA030000}"/>
    <cellStyle name="Normal 19 4" xfId="1010" xr:uid="{00000000-0005-0000-0000-0000EB030000}"/>
    <cellStyle name="Normal 190" xfId="1011" xr:uid="{00000000-0005-0000-0000-0000EC030000}"/>
    <cellStyle name="Normal 190 2" xfId="1012" xr:uid="{00000000-0005-0000-0000-0000ED030000}"/>
    <cellStyle name="Normal 191" xfId="1013" xr:uid="{00000000-0005-0000-0000-0000EE030000}"/>
    <cellStyle name="Normal 191 2" xfId="1014" xr:uid="{00000000-0005-0000-0000-0000EF030000}"/>
    <cellStyle name="Normal 192" xfId="1015" xr:uid="{00000000-0005-0000-0000-0000F0030000}"/>
    <cellStyle name="Normal 192 2" xfId="1016" xr:uid="{00000000-0005-0000-0000-0000F1030000}"/>
    <cellStyle name="Normal 193" xfId="1017" xr:uid="{00000000-0005-0000-0000-0000F2030000}"/>
    <cellStyle name="Normal 193 2" xfId="1018" xr:uid="{00000000-0005-0000-0000-0000F3030000}"/>
    <cellStyle name="Normal 194" xfId="1019" xr:uid="{00000000-0005-0000-0000-0000F4030000}"/>
    <cellStyle name="Normal 194 2" xfId="1020" xr:uid="{00000000-0005-0000-0000-0000F5030000}"/>
    <cellStyle name="Normal 195" xfId="1021" xr:uid="{00000000-0005-0000-0000-0000F6030000}"/>
    <cellStyle name="Normal 195 2" xfId="1022" xr:uid="{00000000-0005-0000-0000-0000F7030000}"/>
    <cellStyle name="Normal 196" xfId="1023" xr:uid="{00000000-0005-0000-0000-0000F8030000}"/>
    <cellStyle name="Normal 196 2" xfId="1024" xr:uid="{00000000-0005-0000-0000-0000F9030000}"/>
    <cellStyle name="Normal 197" xfId="1025" xr:uid="{00000000-0005-0000-0000-0000FA030000}"/>
    <cellStyle name="Normal 197 2" xfId="1026" xr:uid="{00000000-0005-0000-0000-0000FB030000}"/>
    <cellStyle name="Normal 198" xfId="1027" xr:uid="{00000000-0005-0000-0000-0000FC030000}"/>
    <cellStyle name="Normal 198 2" xfId="1028" xr:uid="{00000000-0005-0000-0000-0000FD030000}"/>
    <cellStyle name="Normal 199" xfId="1029" xr:uid="{00000000-0005-0000-0000-0000FE030000}"/>
    <cellStyle name="Normal 199 2" xfId="1030" xr:uid="{00000000-0005-0000-0000-0000FF030000}"/>
    <cellStyle name="Normal 2" xfId="27" xr:uid="{00000000-0005-0000-0000-000000040000}"/>
    <cellStyle name="Normal 2 10" xfId="1031" xr:uid="{00000000-0005-0000-0000-000001040000}"/>
    <cellStyle name="Normal 2 10 2" xfId="1032" xr:uid="{00000000-0005-0000-0000-000002040000}"/>
    <cellStyle name="Normal 2 10 2 2" xfId="1033" xr:uid="{00000000-0005-0000-0000-000003040000}"/>
    <cellStyle name="Normal 2 10 3" xfId="1034" xr:uid="{00000000-0005-0000-0000-000004040000}"/>
    <cellStyle name="Normal 2 11" xfId="1035" xr:uid="{00000000-0005-0000-0000-000005040000}"/>
    <cellStyle name="Normal 2 11 2" xfId="1036" xr:uid="{00000000-0005-0000-0000-000006040000}"/>
    <cellStyle name="Normal 2 11 2 2" xfId="1037" xr:uid="{00000000-0005-0000-0000-000007040000}"/>
    <cellStyle name="Normal 2 11 2 2 2" xfId="1038" xr:uid="{00000000-0005-0000-0000-000008040000}"/>
    <cellStyle name="Normal 2 11 2 2 2 2" xfId="1039" xr:uid="{00000000-0005-0000-0000-000009040000}"/>
    <cellStyle name="Normal 2 11 2 2 3" xfId="1040" xr:uid="{00000000-0005-0000-0000-00000A040000}"/>
    <cellStyle name="Normal 2 11 2 3" xfId="1041" xr:uid="{00000000-0005-0000-0000-00000B040000}"/>
    <cellStyle name="Normal 2 11 2 3 2" xfId="1042" xr:uid="{00000000-0005-0000-0000-00000C040000}"/>
    <cellStyle name="Normal 2 11 2 3 2 2" xfId="1043" xr:uid="{00000000-0005-0000-0000-00000D040000}"/>
    <cellStyle name="Normal 2 11 2 3 3" xfId="1044" xr:uid="{00000000-0005-0000-0000-00000E040000}"/>
    <cellStyle name="Normal 2 11 2 4" xfId="1045" xr:uid="{00000000-0005-0000-0000-00000F040000}"/>
    <cellStyle name="Normal 2 11 2 4 2" xfId="1046" xr:uid="{00000000-0005-0000-0000-000010040000}"/>
    <cellStyle name="Normal 2 11 2 5" xfId="1047" xr:uid="{00000000-0005-0000-0000-000011040000}"/>
    <cellStyle name="Normal 2 11 3" xfId="1048" xr:uid="{00000000-0005-0000-0000-000012040000}"/>
    <cellStyle name="Normal 2 11 3 2" xfId="1049" xr:uid="{00000000-0005-0000-0000-000013040000}"/>
    <cellStyle name="Normal 2 11 4" xfId="1050" xr:uid="{00000000-0005-0000-0000-000014040000}"/>
    <cellStyle name="Normal 2 12" xfId="1051" xr:uid="{00000000-0005-0000-0000-000015040000}"/>
    <cellStyle name="Normal 2 12 2" xfId="1052" xr:uid="{00000000-0005-0000-0000-000016040000}"/>
    <cellStyle name="Normal 2 12 2 2" xfId="1053" xr:uid="{00000000-0005-0000-0000-000017040000}"/>
    <cellStyle name="Normal 2 12 3" xfId="1054" xr:uid="{00000000-0005-0000-0000-000018040000}"/>
    <cellStyle name="Normal 2 12 4" xfId="2117" xr:uid="{00000000-0005-0000-0000-000019040000}"/>
    <cellStyle name="Normal 2 2" xfId="1055" xr:uid="{00000000-0005-0000-0000-00001A040000}"/>
    <cellStyle name="Normal 2 2 2" xfId="1056" xr:uid="{00000000-0005-0000-0000-00001B040000}"/>
    <cellStyle name="Normal 2 2 3" xfId="1057" xr:uid="{00000000-0005-0000-0000-00001C040000}"/>
    <cellStyle name="Normal 2 2 4" xfId="1058" xr:uid="{00000000-0005-0000-0000-00001D040000}"/>
    <cellStyle name="Normal 2 2 4 2" xfId="1059" xr:uid="{00000000-0005-0000-0000-00001E040000}"/>
    <cellStyle name="Normal 2 2 5" xfId="1060" xr:uid="{00000000-0005-0000-0000-00001F040000}"/>
    <cellStyle name="Normal 2 3" xfId="1061" xr:uid="{00000000-0005-0000-0000-000020040000}"/>
    <cellStyle name="Normal 2 3 2" xfId="1062" xr:uid="{00000000-0005-0000-0000-000021040000}"/>
    <cellStyle name="Normal 2 4" xfId="1063" xr:uid="{00000000-0005-0000-0000-000022040000}"/>
    <cellStyle name="Normal 2 4 2" xfId="1064" xr:uid="{00000000-0005-0000-0000-000023040000}"/>
    <cellStyle name="Normal 2 4 2 2" xfId="1065" xr:uid="{00000000-0005-0000-0000-000024040000}"/>
    <cellStyle name="Normal 2 4 3" xfId="1066" xr:uid="{00000000-0005-0000-0000-000025040000}"/>
    <cellStyle name="Normal 2 5" xfId="1067" xr:uid="{00000000-0005-0000-0000-000026040000}"/>
    <cellStyle name="Normal 2 5 2" xfId="1068" xr:uid="{00000000-0005-0000-0000-000027040000}"/>
    <cellStyle name="Normal 2 5 2 2" xfId="1069" xr:uid="{00000000-0005-0000-0000-000028040000}"/>
    <cellStyle name="Normal 2 5 3" xfId="1070" xr:uid="{00000000-0005-0000-0000-000029040000}"/>
    <cellStyle name="Normal 2 6" xfId="1071" xr:uid="{00000000-0005-0000-0000-00002A040000}"/>
    <cellStyle name="Normal 2 6 2" xfId="1072" xr:uid="{00000000-0005-0000-0000-00002B040000}"/>
    <cellStyle name="Normal 2 6 2 2" xfId="1073" xr:uid="{00000000-0005-0000-0000-00002C040000}"/>
    <cellStyle name="Normal 2 6 3" xfId="1074" xr:uid="{00000000-0005-0000-0000-00002D040000}"/>
    <cellStyle name="Normal 2 7" xfId="1075" xr:uid="{00000000-0005-0000-0000-00002E040000}"/>
    <cellStyle name="Normal 2 7 2" xfId="1076" xr:uid="{00000000-0005-0000-0000-00002F040000}"/>
    <cellStyle name="Normal 2 7 2 2" xfId="1077" xr:uid="{00000000-0005-0000-0000-000030040000}"/>
    <cellStyle name="Normal 2 7 3" xfId="1078" xr:uid="{00000000-0005-0000-0000-000031040000}"/>
    <cellStyle name="Normal 2 8" xfId="1079" xr:uid="{00000000-0005-0000-0000-000032040000}"/>
    <cellStyle name="Normal 2 8 2" xfId="1080" xr:uid="{00000000-0005-0000-0000-000033040000}"/>
    <cellStyle name="Normal 2 8 2 2" xfId="1081" xr:uid="{00000000-0005-0000-0000-000034040000}"/>
    <cellStyle name="Normal 2 8 3" xfId="1082" xr:uid="{00000000-0005-0000-0000-000035040000}"/>
    <cellStyle name="Normal 2 9" xfId="1083" xr:uid="{00000000-0005-0000-0000-000036040000}"/>
    <cellStyle name="Normal 2 9 2" xfId="1084" xr:uid="{00000000-0005-0000-0000-000037040000}"/>
    <cellStyle name="Normal 2 9 2 2" xfId="1085" xr:uid="{00000000-0005-0000-0000-000038040000}"/>
    <cellStyle name="Normal 2 9 3" xfId="1086" xr:uid="{00000000-0005-0000-0000-000039040000}"/>
    <cellStyle name="Normal 20" xfId="1087" xr:uid="{00000000-0005-0000-0000-00003A040000}"/>
    <cellStyle name="Normal 20 2" xfId="1088" xr:uid="{00000000-0005-0000-0000-00003B040000}"/>
    <cellStyle name="Normal 20 3" xfId="1089" xr:uid="{00000000-0005-0000-0000-00003C040000}"/>
    <cellStyle name="Normal 20 3 2" xfId="1090" xr:uid="{00000000-0005-0000-0000-00003D040000}"/>
    <cellStyle name="Normal 20 4" xfId="1091" xr:uid="{00000000-0005-0000-0000-00003E040000}"/>
    <cellStyle name="Normal 200" xfId="1092" xr:uid="{00000000-0005-0000-0000-00003F040000}"/>
    <cellStyle name="Normal 200 2" xfId="1093" xr:uid="{00000000-0005-0000-0000-000040040000}"/>
    <cellStyle name="Normal 201" xfId="1094" xr:uid="{00000000-0005-0000-0000-000041040000}"/>
    <cellStyle name="Normal 201 2" xfId="1095" xr:uid="{00000000-0005-0000-0000-000042040000}"/>
    <cellStyle name="Normal 202" xfId="1096" xr:uid="{00000000-0005-0000-0000-000043040000}"/>
    <cellStyle name="Normal 202 2" xfId="1097" xr:uid="{00000000-0005-0000-0000-000044040000}"/>
    <cellStyle name="Normal 203" xfId="1098" xr:uid="{00000000-0005-0000-0000-000045040000}"/>
    <cellStyle name="Normal 203 2" xfId="1099" xr:uid="{00000000-0005-0000-0000-000046040000}"/>
    <cellStyle name="Normal 204" xfId="1100" xr:uid="{00000000-0005-0000-0000-000047040000}"/>
    <cellStyle name="Normal 204 2" xfId="1101" xr:uid="{00000000-0005-0000-0000-000048040000}"/>
    <cellStyle name="Normal 205" xfId="1102" xr:uid="{00000000-0005-0000-0000-000049040000}"/>
    <cellStyle name="Normal 205 2" xfId="1103" xr:uid="{00000000-0005-0000-0000-00004A040000}"/>
    <cellStyle name="Normal 206" xfId="1104" xr:uid="{00000000-0005-0000-0000-00004B040000}"/>
    <cellStyle name="Normal 206 2" xfId="1105" xr:uid="{00000000-0005-0000-0000-00004C040000}"/>
    <cellStyle name="Normal 207" xfId="1106" xr:uid="{00000000-0005-0000-0000-00004D040000}"/>
    <cellStyle name="Normal 208" xfId="1107" xr:uid="{00000000-0005-0000-0000-00004E040000}"/>
    <cellStyle name="Normal 209" xfId="1108" xr:uid="{00000000-0005-0000-0000-00004F040000}"/>
    <cellStyle name="Normal 21" xfId="1109" xr:uid="{00000000-0005-0000-0000-000050040000}"/>
    <cellStyle name="Normal 21 2" xfId="1110" xr:uid="{00000000-0005-0000-0000-000051040000}"/>
    <cellStyle name="Normal 21 2 2" xfId="1111" xr:uid="{00000000-0005-0000-0000-000052040000}"/>
    <cellStyle name="Normal 21 3" xfId="1112" xr:uid="{00000000-0005-0000-0000-000053040000}"/>
    <cellStyle name="Normal 210" xfId="1113" xr:uid="{00000000-0005-0000-0000-000054040000}"/>
    <cellStyle name="Normal 211" xfId="1114" xr:uid="{00000000-0005-0000-0000-000055040000}"/>
    <cellStyle name="Normal 212" xfId="1115" xr:uid="{00000000-0005-0000-0000-000056040000}"/>
    <cellStyle name="Normal 213" xfId="1116" xr:uid="{00000000-0005-0000-0000-000057040000}"/>
    <cellStyle name="Normal 214" xfId="1117" xr:uid="{00000000-0005-0000-0000-000058040000}"/>
    <cellStyle name="Normal 215" xfId="1118" xr:uid="{00000000-0005-0000-0000-000059040000}"/>
    <cellStyle name="Normal 216" xfId="1119" xr:uid="{00000000-0005-0000-0000-00005A040000}"/>
    <cellStyle name="Normal 217" xfId="1120" xr:uid="{00000000-0005-0000-0000-00005B040000}"/>
    <cellStyle name="Normal 218" xfId="1121" xr:uid="{00000000-0005-0000-0000-00005C040000}"/>
    <cellStyle name="Normal 219" xfId="1122" xr:uid="{00000000-0005-0000-0000-00005D040000}"/>
    <cellStyle name="Normal 22" xfId="1123" xr:uid="{00000000-0005-0000-0000-00005E040000}"/>
    <cellStyle name="Normal 22 2" xfId="1124" xr:uid="{00000000-0005-0000-0000-00005F040000}"/>
    <cellStyle name="Normal 22 2 2" xfId="1125" xr:uid="{00000000-0005-0000-0000-000060040000}"/>
    <cellStyle name="Normal 22 3" xfId="1126" xr:uid="{00000000-0005-0000-0000-000061040000}"/>
    <cellStyle name="Normal 220" xfId="1127" xr:uid="{00000000-0005-0000-0000-000062040000}"/>
    <cellStyle name="Normal 221" xfId="1128" xr:uid="{00000000-0005-0000-0000-000063040000}"/>
    <cellStyle name="Normal 222" xfId="1129" xr:uid="{00000000-0005-0000-0000-000064040000}"/>
    <cellStyle name="Normal 223" xfId="1130" xr:uid="{00000000-0005-0000-0000-000065040000}"/>
    <cellStyle name="Normal 224" xfId="1131" xr:uid="{00000000-0005-0000-0000-000066040000}"/>
    <cellStyle name="Normal 225" xfId="1132" xr:uid="{00000000-0005-0000-0000-000067040000}"/>
    <cellStyle name="Normal 226" xfId="1133" xr:uid="{00000000-0005-0000-0000-000068040000}"/>
    <cellStyle name="Normal 227" xfId="1134" xr:uid="{00000000-0005-0000-0000-000069040000}"/>
    <cellStyle name="Normal 228" xfId="1135" xr:uid="{00000000-0005-0000-0000-00006A040000}"/>
    <cellStyle name="Normal 229" xfId="1136" xr:uid="{00000000-0005-0000-0000-00006B040000}"/>
    <cellStyle name="Normal 23" xfId="1137" xr:uid="{00000000-0005-0000-0000-00006C040000}"/>
    <cellStyle name="Normal 23 2" xfId="1138" xr:uid="{00000000-0005-0000-0000-00006D040000}"/>
    <cellStyle name="Normal 23 3" xfId="1139" xr:uid="{00000000-0005-0000-0000-00006E040000}"/>
    <cellStyle name="Normal 23 3 2" xfId="1140" xr:uid="{00000000-0005-0000-0000-00006F040000}"/>
    <cellStyle name="Normal 23 4" xfId="1141" xr:uid="{00000000-0005-0000-0000-000070040000}"/>
    <cellStyle name="Normal 230" xfId="1142" xr:uid="{00000000-0005-0000-0000-000071040000}"/>
    <cellStyle name="Normal 231" xfId="1143" xr:uid="{00000000-0005-0000-0000-000072040000}"/>
    <cellStyle name="Normal 232" xfId="1144" xr:uid="{00000000-0005-0000-0000-000073040000}"/>
    <cellStyle name="Normal 233" xfId="1145" xr:uid="{00000000-0005-0000-0000-000074040000}"/>
    <cellStyle name="Normal 234" xfId="1146" xr:uid="{00000000-0005-0000-0000-000075040000}"/>
    <cellStyle name="Normal 235" xfId="1147" xr:uid="{00000000-0005-0000-0000-000076040000}"/>
    <cellStyle name="Normal 236" xfId="1148" xr:uid="{00000000-0005-0000-0000-000077040000}"/>
    <cellStyle name="Normal 237" xfId="1149" xr:uid="{00000000-0005-0000-0000-000078040000}"/>
    <cellStyle name="Normal 238" xfId="1150" xr:uid="{00000000-0005-0000-0000-000079040000}"/>
    <cellStyle name="Normal 239" xfId="1151" xr:uid="{00000000-0005-0000-0000-00007A040000}"/>
    <cellStyle name="Normal 24" xfId="1152" xr:uid="{00000000-0005-0000-0000-00007B040000}"/>
    <cellStyle name="Normal 24 2" xfId="1153" xr:uid="{00000000-0005-0000-0000-00007C040000}"/>
    <cellStyle name="Normal 24 3" xfId="1154" xr:uid="{00000000-0005-0000-0000-00007D040000}"/>
    <cellStyle name="Normal 24 3 2" xfId="1155" xr:uid="{00000000-0005-0000-0000-00007E040000}"/>
    <cellStyle name="Normal 24 4" xfId="1156" xr:uid="{00000000-0005-0000-0000-00007F040000}"/>
    <cellStyle name="Normal 240" xfId="1157" xr:uid="{00000000-0005-0000-0000-000080040000}"/>
    <cellStyle name="Normal 241" xfId="1158" xr:uid="{00000000-0005-0000-0000-000081040000}"/>
    <cellStyle name="Normal 242" xfId="1159" xr:uid="{00000000-0005-0000-0000-000082040000}"/>
    <cellStyle name="Normal 243" xfId="2119" xr:uid="{00000000-0005-0000-0000-000083040000}"/>
    <cellStyle name="Normal 244" xfId="2120" xr:uid="{00000000-0005-0000-0000-000084040000}"/>
    <cellStyle name="Normal 245" xfId="2121" xr:uid="{00000000-0005-0000-0000-000085040000}"/>
    <cellStyle name="Normal 246" xfId="2122" xr:uid="{00000000-0005-0000-0000-000086040000}"/>
    <cellStyle name="Normal 25" xfId="1160" xr:uid="{00000000-0005-0000-0000-000087040000}"/>
    <cellStyle name="Normal 25 2" xfId="1161" xr:uid="{00000000-0005-0000-0000-000088040000}"/>
    <cellStyle name="Normal 25 3" xfId="1162" xr:uid="{00000000-0005-0000-0000-000089040000}"/>
    <cellStyle name="Normal 25 3 2" xfId="1163" xr:uid="{00000000-0005-0000-0000-00008A040000}"/>
    <cellStyle name="Normal 25 4" xfId="1164" xr:uid="{00000000-0005-0000-0000-00008B040000}"/>
    <cellStyle name="Normal 26" xfId="1165" xr:uid="{00000000-0005-0000-0000-00008C040000}"/>
    <cellStyle name="Normal 26 2" xfId="1166" xr:uid="{00000000-0005-0000-0000-00008D040000}"/>
    <cellStyle name="Normal 26 2 2" xfId="1167" xr:uid="{00000000-0005-0000-0000-00008E040000}"/>
    <cellStyle name="Normal 26 3" xfId="1168" xr:uid="{00000000-0005-0000-0000-00008F040000}"/>
    <cellStyle name="Normal 27" xfId="1169" xr:uid="{00000000-0005-0000-0000-000090040000}"/>
    <cellStyle name="Normal 27 2" xfId="1170" xr:uid="{00000000-0005-0000-0000-000091040000}"/>
    <cellStyle name="Normal 27 2 2" xfId="1171" xr:uid="{00000000-0005-0000-0000-000092040000}"/>
    <cellStyle name="Normal 27 3" xfId="1172" xr:uid="{00000000-0005-0000-0000-000093040000}"/>
    <cellStyle name="Normal 28" xfId="1173" xr:uid="{00000000-0005-0000-0000-000094040000}"/>
    <cellStyle name="Normal 28 2" xfId="1174" xr:uid="{00000000-0005-0000-0000-000095040000}"/>
    <cellStyle name="Normal 28 2 2" xfId="1175" xr:uid="{00000000-0005-0000-0000-000096040000}"/>
    <cellStyle name="Normal 28 3" xfId="1176" xr:uid="{00000000-0005-0000-0000-000097040000}"/>
    <cellStyle name="Normal 29" xfId="1177" xr:uid="{00000000-0005-0000-0000-000098040000}"/>
    <cellStyle name="Normal 29 2" xfId="1178" xr:uid="{00000000-0005-0000-0000-000099040000}"/>
    <cellStyle name="Normal 29 2 2" xfId="1179" xr:uid="{00000000-0005-0000-0000-00009A040000}"/>
    <cellStyle name="Normal 29 3" xfId="1180" xr:uid="{00000000-0005-0000-0000-00009B040000}"/>
    <cellStyle name="Normal 3" xfId="1181" xr:uid="{00000000-0005-0000-0000-00009C040000}"/>
    <cellStyle name="Normal 3 10" xfId="1182" xr:uid="{00000000-0005-0000-0000-00009D040000}"/>
    <cellStyle name="Normal 3 2" xfId="1183" xr:uid="{00000000-0005-0000-0000-00009E040000}"/>
    <cellStyle name="Normal 3 2 2" xfId="1184" xr:uid="{00000000-0005-0000-0000-00009F040000}"/>
    <cellStyle name="Normal 3 2 2 2" xfId="1185" xr:uid="{00000000-0005-0000-0000-0000A0040000}"/>
    <cellStyle name="Normal 3 2 2 2 2" xfId="1186" xr:uid="{00000000-0005-0000-0000-0000A1040000}"/>
    <cellStyle name="Normal 3 2 2 2 2 2" xfId="1187" xr:uid="{00000000-0005-0000-0000-0000A2040000}"/>
    <cellStyle name="Normal 3 2 2 2 3" xfId="1188" xr:uid="{00000000-0005-0000-0000-0000A3040000}"/>
    <cellStyle name="Normal 3 2 2 3" xfId="1189" xr:uid="{00000000-0005-0000-0000-0000A4040000}"/>
    <cellStyle name="Normal 3 2 2 3 2" xfId="1190" xr:uid="{00000000-0005-0000-0000-0000A5040000}"/>
    <cellStyle name="Normal 3 2 2 4" xfId="1191" xr:uid="{00000000-0005-0000-0000-0000A6040000}"/>
    <cellStyle name="Normal 3 2 3" xfId="1192" xr:uid="{00000000-0005-0000-0000-0000A7040000}"/>
    <cellStyle name="Normal 3 2 3 2" xfId="1193" xr:uid="{00000000-0005-0000-0000-0000A8040000}"/>
    <cellStyle name="Normal 3 2 3 2 2" xfId="1194" xr:uid="{00000000-0005-0000-0000-0000A9040000}"/>
    <cellStyle name="Normal 3 2 3 3" xfId="1195" xr:uid="{00000000-0005-0000-0000-0000AA040000}"/>
    <cellStyle name="Normal 3 2 4" xfId="1196" xr:uid="{00000000-0005-0000-0000-0000AB040000}"/>
    <cellStyle name="Normal 3 2 4 2" xfId="1197" xr:uid="{00000000-0005-0000-0000-0000AC040000}"/>
    <cellStyle name="Normal 3 2 4 2 2" xfId="1198" xr:uid="{00000000-0005-0000-0000-0000AD040000}"/>
    <cellStyle name="Normal 3 2 4 3" xfId="1199" xr:uid="{00000000-0005-0000-0000-0000AE040000}"/>
    <cellStyle name="Normal 3 2 5" xfId="1200" xr:uid="{00000000-0005-0000-0000-0000AF040000}"/>
    <cellStyle name="Normal 3 2 5 2" xfId="1201" xr:uid="{00000000-0005-0000-0000-0000B0040000}"/>
    <cellStyle name="Normal 3 2 5 2 2" xfId="1202" xr:uid="{00000000-0005-0000-0000-0000B1040000}"/>
    <cellStyle name="Normal 3 2 5 3" xfId="1203" xr:uid="{00000000-0005-0000-0000-0000B2040000}"/>
    <cellStyle name="Normal 3 2 6" xfId="1204" xr:uid="{00000000-0005-0000-0000-0000B3040000}"/>
    <cellStyle name="Normal 3 2 6 2" xfId="1205" xr:uid="{00000000-0005-0000-0000-0000B4040000}"/>
    <cellStyle name="Normal 3 2 6 2 2" xfId="1206" xr:uid="{00000000-0005-0000-0000-0000B5040000}"/>
    <cellStyle name="Normal 3 2 6 3" xfId="1207" xr:uid="{00000000-0005-0000-0000-0000B6040000}"/>
    <cellStyle name="Normal 3 2 7" xfId="1208" xr:uid="{00000000-0005-0000-0000-0000B7040000}"/>
    <cellStyle name="Normal 3 2 7 2" xfId="1209" xr:uid="{00000000-0005-0000-0000-0000B8040000}"/>
    <cellStyle name="Normal 3 2 8" xfId="1210" xr:uid="{00000000-0005-0000-0000-0000B9040000}"/>
    <cellStyle name="Normal 3 3" xfId="1211" xr:uid="{00000000-0005-0000-0000-0000BA040000}"/>
    <cellStyle name="Normal 3 3 10" xfId="1212" xr:uid="{00000000-0005-0000-0000-0000BB040000}"/>
    <cellStyle name="Normal 3 3 2" xfId="1213" xr:uid="{00000000-0005-0000-0000-0000BC040000}"/>
    <cellStyle name="Normal 3 3 2 2" xfId="1214" xr:uid="{00000000-0005-0000-0000-0000BD040000}"/>
    <cellStyle name="Normal 3 3 2 2 2" xfId="1215" xr:uid="{00000000-0005-0000-0000-0000BE040000}"/>
    <cellStyle name="Normal 3 3 2 2 2 2" xfId="1216" xr:uid="{00000000-0005-0000-0000-0000BF040000}"/>
    <cellStyle name="Normal 3 3 2 2 3" xfId="1217" xr:uid="{00000000-0005-0000-0000-0000C0040000}"/>
    <cellStyle name="Normal 3 3 2 3" xfId="1218" xr:uid="{00000000-0005-0000-0000-0000C1040000}"/>
    <cellStyle name="Normal 3 3 2 3 2" xfId="1219" xr:uid="{00000000-0005-0000-0000-0000C2040000}"/>
    <cellStyle name="Normal 3 3 2 4" xfId="1220" xr:uid="{00000000-0005-0000-0000-0000C3040000}"/>
    <cellStyle name="Normal 3 3 3" xfId="1221" xr:uid="{00000000-0005-0000-0000-0000C4040000}"/>
    <cellStyle name="Normal 3 3 3 2" xfId="1222" xr:uid="{00000000-0005-0000-0000-0000C5040000}"/>
    <cellStyle name="Normal 3 3 3 2 2" xfId="1223" xr:uid="{00000000-0005-0000-0000-0000C6040000}"/>
    <cellStyle name="Normal 3 3 3 3" xfId="1224" xr:uid="{00000000-0005-0000-0000-0000C7040000}"/>
    <cellStyle name="Normal 3 3 4" xfId="1225" xr:uid="{00000000-0005-0000-0000-0000C8040000}"/>
    <cellStyle name="Normal 3 3 4 2" xfId="1226" xr:uid="{00000000-0005-0000-0000-0000C9040000}"/>
    <cellStyle name="Normal 3 3 4 2 2" xfId="1227" xr:uid="{00000000-0005-0000-0000-0000CA040000}"/>
    <cellStyle name="Normal 3 3 4 3" xfId="1228" xr:uid="{00000000-0005-0000-0000-0000CB040000}"/>
    <cellStyle name="Normal 3 3 5" xfId="1229" xr:uid="{00000000-0005-0000-0000-0000CC040000}"/>
    <cellStyle name="Normal 3 3 6" xfId="1230" xr:uid="{00000000-0005-0000-0000-0000CD040000}"/>
    <cellStyle name="Normal 3 3 6 2" xfId="1231" xr:uid="{00000000-0005-0000-0000-0000CE040000}"/>
    <cellStyle name="Normal 3 3 6 2 2" xfId="1232" xr:uid="{00000000-0005-0000-0000-0000CF040000}"/>
    <cellStyle name="Normal 3 3 6 3" xfId="1233" xr:uid="{00000000-0005-0000-0000-0000D0040000}"/>
    <cellStyle name="Normal 3 3 7" xfId="1234" xr:uid="{00000000-0005-0000-0000-0000D1040000}"/>
    <cellStyle name="Normal 3 3 7 2" xfId="1235" xr:uid="{00000000-0005-0000-0000-0000D2040000}"/>
    <cellStyle name="Normal 3 3 7 2 2" xfId="1236" xr:uid="{00000000-0005-0000-0000-0000D3040000}"/>
    <cellStyle name="Normal 3 3 7 3" xfId="1237" xr:uid="{00000000-0005-0000-0000-0000D4040000}"/>
    <cellStyle name="Normal 3 3 8" xfId="1238" xr:uid="{00000000-0005-0000-0000-0000D5040000}"/>
    <cellStyle name="Normal 3 3 8 2" xfId="1239" xr:uid="{00000000-0005-0000-0000-0000D6040000}"/>
    <cellStyle name="Normal 3 3 8 2 2" xfId="1240" xr:uid="{00000000-0005-0000-0000-0000D7040000}"/>
    <cellStyle name="Normal 3 3 8 3" xfId="1241" xr:uid="{00000000-0005-0000-0000-0000D8040000}"/>
    <cellStyle name="Normal 3 3 9" xfId="1242" xr:uid="{00000000-0005-0000-0000-0000D9040000}"/>
    <cellStyle name="Normal 3 3 9 2" xfId="1243" xr:uid="{00000000-0005-0000-0000-0000DA040000}"/>
    <cellStyle name="Normal 3 4" xfId="1244" xr:uid="{00000000-0005-0000-0000-0000DB040000}"/>
    <cellStyle name="Normal 3 4 2" xfId="1245" xr:uid="{00000000-0005-0000-0000-0000DC040000}"/>
    <cellStyle name="Normal 3 4 3" xfId="1246" xr:uid="{00000000-0005-0000-0000-0000DD040000}"/>
    <cellStyle name="Normal 3 5" xfId="1247" xr:uid="{00000000-0005-0000-0000-0000DE040000}"/>
    <cellStyle name="Normal 3 5 2" xfId="1248" xr:uid="{00000000-0005-0000-0000-0000DF040000}"/>
    <cellStyle name="Normal 3 5 2 2" xfId="1249" xr:uid="{00000000-0005-0000-0000-0000E0040000}"/>
    <cellStyle name="Normal 3 5 3" xfId="1250" xr:uid="{00000000-0005-0000-0000-0000E1040000}"/>
    <cellStyle name="Normal 3 6" xfId="1251" xr:uid="{00000000-0005-0000-0000-0000E2040000}"/>
    <cellStyle name="Normal 3 6 2" xfId="1252" xr:uid="{00000000-0005-0000-0000-0000E3040000}"/>
    <cellStyle name="Normal 3 6 2 2" xfId="1253" xr:uid="{00000000-0005-0000-0000-0000E4040000}"/>
    <cellStyle name="Normal 3 6 3" xfId="1254" xr:uid="{00000000-0005-0000-0000-0000E5040000}"/>
    <cellStyle name="Normal 3 7" xfId="1255" xr:uid="{00000000-0005-0000-0000-0000E6040000}"/>
    <cellStyle name="Normal 3 7 2" xfId="1256" xr:uid="{00000000-0005-0000-0000-0000E7040000}"/>
    <cellStyle name="Normal 3 7 2 2" xfId="1257" xr:uid="{00000000-0005-0000-0000-0000E8040000}"/>
    <cellStyle name="Normal 3 7 3" xfId="1258" xr:uid="{00000000-0005-0000-0000-0000E9040000}"/>
    <cellStyle name="Normal 3 8" xfId="1259" xr:uid="{00000000-0005-0000-0000-0000EA040000}"/>
    <cellStyle name="Normal 3 8 2" xfId="1260" xr:uid="{00000000-0005-0000-0000-0000EB040000}"/>
    <cellStyle name="Normal 3 8 2 2" xfId="1261" xr:uid="{00000000-0005-0000-0000-0000EC040000}"/>
    <cellStyle name="Normal 3 8 3" xfId="1262" xr:uid="{00000000-0005-0000-0000-0000ED040000}"/>
    <cellStyle name="Normal 3 9" xfId="1263" xr:uid="{00000000-0005-0000-0000-0000EE040000}"/>
    <cellStyle name="Normal 3 9 2" xfId="1264" xr:uid="{00000000-0005-0000-0000-0000EF040000}"/>
    <cellStyle name="Normal 30" xfId="1265" xr:uid="{00000000-0005-0000-0000-0000F0040000}"/>
    <cellStyle name="Normal 30 2" xfId="1266" xr:uid="{00000000-0005-0000-0000-0000F1040000}"/>
    <cellStyle name="Normal 30 2 2" xfId="1267" xr:uid="{00000000-0005-0000-0000-0000F2040000}"/>
    <cellStyle name="Normal 30 3" xfId="1268" xr:uid="{00000000-0005-0000-0000-0000F3040000}"/>
    <cellStyle name="Normal 31" xfId="1269" xr:uid="{00000000-0005-0000-0000-0000F4040000}"/>
    <cellStyle name="Normal 31 2" xfId="1270" xr:uid="{00000000-0005-0000-0000-0000F5040000}"/>
    <cellStyle name="Normal 31 2 2" xfId="1271" xr:uid="{00000000-0005-0000-0000-0000F6040000}"/>
    <cellStyle name="Normal 31 3" xfId="1272" xr:uid="{00000000-0005-0000-0000-0000F7040000}"/>
    <cellStyle name="Normal 32" xfId="1273" xr:uid="{00000000-0005-0000-0000-0000F8040000}"/>
    <cellStyle name="Normal 32 2" xfId="1274" xr:uid="{00000000-0005-0000-0000-0000F9040000}"/>
    <cellStyle name="Normal 32 2 2" xfId="1275" xr:uid="{00000000-0005-0000-0000-0000FA040000}"/>
    <cellStyle name="Normal 32 3" xfId="1276" xr:uid="{00000000-0005-0000-0000-0000FB040000}"/>
    <cellStyle name="Normal 33" xfId="1277" xr:uid="{00000000-0005-0000-0000-0000FC040000}"/>
    <cellStyle name="Normal 33 10" xfId="1278" xr:uid="{00000000-0005-0000-0000-0000FD040000}"/>
    <cellStyle name="Normal 33 10 2" xfId="1279" xr:uid="{00000000-0005-0000-0000-0000FE040000}"/>
    <cellStyle name="Normal 33 10 2 2" xfId="1280" xr:uid="{00000000-0005-0000-0000-0000FF040000}"/>
    <cellStyle name="Normal 33 10 3" xfId="1281" xr:uid="{00000000-0005-0000-0000-000000050000}"/>
    <cellStyle name="Normal 33 11" xfId="1282" xr:uid="{00000000-0005-0000-0000-000001050000}"/>
    <cellStyle name="Normal 33 11 2" xfId="1283" xr:uid="{00000000-0005-0000-0000-000002050000}"/>
    <cellStyle name="Normal 33 11 2 2" xfId="1284" xr:uid="{00000000-0005-0000-0000-000003050000}"/>
    <cellStyle name="Normal 33 11 3" xfId="1285" xr:uid="{00000000-0005-0000-0000-000004050000}"/>
    <cellStyle name="Normal 33 12" xfId="1286" xr:uid="{00000000-0005-0000-0000-000005050000}"/>
    <cellStyle name="Normal 33 12 2" xfId="1287" xr:uid="{00000000-0005-0000-0000-000006050000}"/>
    <cellStyle name="Normal 33 12 2 2" xfId="1288" xr:uid="{00000000-0005-0000-0000-000007050000}"/>
    <cellStyle name="Normal 33 12 3" xfId="1289" xr:uid="{00000000-0005-0000-0000-000008050000}"/>
    <cellStyle name="Normal 33 13" xfId="1290" xr:uid="{00000000-0005-0000-0000-000009050000}"/>
    <cellStyle name="Normal 33 13 2" xfId="1291" xr:uid="{00000000-0005-0000-0000-00000A050000}"/>
    <cellStyle name="Normal 33 13 2 2" xfId="1292" xr:uid="{00000000-0005-0000-0000-00000B050000}"/>
    <cellStyle name="Normal 33 13 3" xfId="1293" xr:uid="{00000000-0005-0000-0000-00000C050000}"/>
    <cellStyle name="Normal 33 14" xfId="1294" xr:uid="{00000000-0005-0000-0000-00000D050000}"/>
    <cellStyle name="Normal 33 14 2" xfId="1295" xr:uid="{00000000-0005-0000-0000-00000E050000}"/>
    <cellStyle name="Normal 33 14 2 2" xfId="1296" xr:uid="{00000000-0005-0000-0000-00000F050000}"/>
    <cellStyle name="Normal 33 14 3" xfId="1297" xr:uid="{00000000-0005-0000-0000-000010050000}"/>
    <cellStyle name="Normal 33 15" xfId="1298" xr:uid="{00000000-0005-0000-0000-000011050000}"/>
    <cellStyle name="Normal 33 15 2" xfId="1299" xr:uid="{00000000-0005-0000-0000-000012050000}"/>
    <cellStyle name="Normal 33 16" xfId="1300" xr:uid="{00000000-0005-0000-0000-000013050000}"/>
    <cellStyle name="Normal 33 2" xfId="1301" xr:uid="{00000000-0005-0000-0000-000014050000}"/>
    <cellStyle name="Normal 33 2 2" xfId="1302" xr:uid="{00000000-0005-0000-0000-000015050000}"/>
    <cellStyle name="Normal 33 2 2 2" xfId="1303" xr:uid="{00000000-0005-0000-0000-000016050000}"/>
    <cellStyle name="Normal 33 2 3" xfId="1304" xr:uid="{00000000-0005-0000-0000-000017050000}"/>
    <cellStyle name="Normal 33 3" xfId="1305" xr:uid="{00000000-0005-0000-0000-000018050000}"/>
    <cellStyle name="Normal 33 3 2" xfId="1306" xr:uid="{00000000-0005-0000-0000-000019050000}"/>
    <cellStyle name="Normal 33 3 2 2" xfId="1307" xr:uid="{00000000-0005-0000-0000-00001A050000}"/>
    <cellStyle name="Normal 33 3 3" xfId="1308" xr:uid="{00000000-0005-0000-0000-00001B050000}"/>
    <cellStyle name="Normal 33 4" xfId="1309" xr:uid="{00000000-0005-0000-0000-00001C050000}"/>
    <cellStyle name="Normal 33 4 2" xfId="1310" xr:uid="{00000000-0005-0000-0000-00001D050000}"/>
    <cellStyle name="Normal 33 4 2 2" xfId="1311" xr:uid="{00000000-0005-0000-0000-00001E050000}"/>
    <cellStyle name="Normal 33 4 3" xfId="1312" xr:uid="{00000000-0005-0000-0000-00001F050000}"/>
    <cellStyle name="Normal 33 5" xfId="1313" xr:uid="{00000000-0005-0000-0000-000020050000}"/>
    <cellStyle name="Normal 33 5 2" xfId="1314" xr:uid="{00000000-0005-0000-0000-000021050000}"/>
    <cellStyle name="Normal 33 5 2 2" xfId="1315" xr:uid="{00000000-0005-0000-0000-000022050000}"/>
    <cellStyle name="Normal 33 5 3" xfId="1316" xr:uid="{00000000-0005-0000-0000-000023050000}"/>
    <cellStyle name="Normal 33 6" xfId="1317" xr:uid="{00000000-0005-0000-0000-000024050000}"/>
    <cellStyle name="Normal 33 6 2" xfId="1318" xr:uid="{00000000-0005-0000-0000-000025050000}"/>
    <cellStyle name="Normal 33 6 2 2" xfId="1319" xr:uid="{00000000-0005-0000-0000-000026050000}"/>
    <cellStyle name="Normal 33 6 3" xfId="1320" xr:uid="{00000000-0005-0000-0000-000027050000}"/>
    <cellStyle name="Normal 33 7" xfId="1321" xr:uid="{00000000-0005-0000-0000-000028050000}"/>
    <cellStyle name="Normal 33 7 2" xfId="1322" xr:uid="{00000000-0005-0000-0000-000029050000}"/>
    <cellStyle name="Normal 33 7 2 2" xfId="1323" xr:uid="{00000000-0005-0000-0000-00002A050000}"/>
    <cellStyle name="Normal 33 7 3" xfId="1324" xr:uid="{00000000-0005-0000-0000-00002B050000}"/>
    <cellStyle name="Normal 33 8" xfId="1325" xr:uid="{00000000-0005-0000-0000-00002C050000}"/>
    <cellStyle name="Normal 33 8 2" xfId="1326" xr:uid="{00000000-0005-0000-0000-00002D050000}"/>
    <cellStyle name="Normal 33 8 2 2" xfId="1327" xr:uid="{00000000-0005-0000-0000-00002E050000}"/>
    <cellStyle name="Normal 33 8 3" xfId="1328" xr:uid="{00000000-0005-0000-0000-00002F050000}"/>
    <cellStyle name="Normal 33 9" xfId="1329" xr:uid="{00000000-0005-0000-0000-000030050000}"/>
    <cellStyle name="Normal 33 9 2" xfId="1330" xr:uid="{00000000-0005-0000-0000-000031050000}"/>
    <cellStyle name="Normal 33 9 2 2" xfId="1331" xr:uid="{00000000-0005-0000-0000-000032050000}"/>
    <cellStyle name="Normal 33 9 3" xfId="1332" xr:uid="{00000000-0005-0000-0000-000033050000}"/>
    <cellStyle name="Normal 34" xfId="1333" xr:uid="{00000000-0005-0000-0000-000034050000}"/>
    <cellStyle name="Normal 34 2" xfId="1334" xr:uid="{00000000-0005-0000-0000-000035050000}"/>
    <cellStyle name="Normal 34 2 2" xfId="1335" xr:uid="{00000000-0005-0000-0000-000036050000}"/>
    <cellStyle name="Normal 34 3" xfId="1336" xr:uid="{00000000-0005-0000-0000-000037050000}"/>
    <cellStyle name="Normal 35" xfId="1337" xr:uid="{00000000-0005-0000-0000-000038050000}"/>
    <cellStyle name="Normal 35 2" xfId="1338" xr:uid="{00000000-0005-0000-0000-000039050000}"/>
    <cellStyle name="Normal 35 2 2" xfId="1339" xr:uid="{00000000-0005-0000-0000-00003A050000}"/>
    <cellStyle name="Normal 35 3" xfId="1340" xr:uid="{00000000-0005-0000-0000-00003B050000}"/>
    <cellStyle name="Normal 36" xfId="1341" xr:uid="{00000000-0005-0000-0000-00003C050000}"/>
    <cellStyle name="Normal 36 2" xfId="1342" xr:uid="{00000000-0005-0000-0000-00003D050000}"/>
    <cellStyle name="Normal 36 2 2" xfId="1343" xr:uid="{00000000-0005-0000-0000-00003E050000}"/>
    <cellStyle name="Normal 36 3" xfId="1344" xr:uid="{00000000-0005-0000-0000-00003F050000}"/>
    <cellStyle name="Normal 37" xfId="1345" xr:uid="{00000000-0005-0000-0000-000040050000}"/>
    <cellStyle name="Normal 37 2" xfId="1346" xr:uid="{00000000-0005-0000-0000-000041050000}"/>
    <cellStyle name="Normal 37 2 2" xfId="1347" xr:uid="{00000000-0005-0000-0000-000042050000}"/>
    <cellStyle name="Normal 37 3" xfId="1348" xr:uid="{00000000-0005-0000-0000-000043050000}"/>
    <cellStyle name="Normal 38" xfId="1349" xr:uid="{00000000-0005-0000-0000-000044050000}"/>
    <cellStyle name="Normal 38 2" xfId="1350" xr:uid="{00000000-0005-0000-0000-000045050000}"/>
    <cellStyle name="Normal 38 2 2" xfId="1351" xr:uid="{00000000-0005-0000-0000-000046050000}"/>
    <cellStyle name="Normal 38 3" xfId="1352" xr:uid="{00000000-0005-0000-0000-000047050000}"/>
    <cellStyle name="Normal 39" xfId="1353" xr:uid="{00000000-0005-0000-0000-000048050000}"/>
    <cellStyle name="Normal 39 10" xfId="1354" xr:uid="{00000000-0005-0000-0000-000049050000}"/>
    <cellStyle name="Normal 39 2" xfId="1355" xr:uid="{00000000-0005-0000-0000-00004A050000}"/>
    <cellStyle name="Normal 39 2 2" xfId="1356" xr:uid="{00000000-0005-0000-0000-00004B050000}"/>
    <cellStyle name="Normal 39 2 2 2" xfId="1357" xr:uid="{00000000-0005-0000-0000-00004C050000}"/>
    <cellStyle name="Normal 39 2 3" xfId="1358" xr:uid="{00000000-0005-0000-0000-00004D050000}"/>
    <cellStyle name="Normal 39 3" xfId="1359" xr:uid="{00000000-0005-0000-0000-00004E050000}"/>
    <cellStyle name="Normal 39 3 2" xfId="1360" xr:uid="{00000000-0005-0000-0000-00004F050000}"/>
    <cellStyle name="Normal 39 3 2 2" xfId="1361" xr:uid="{00000000-0005-0000-0000-000050050000}"/>
    <cellStyle name="Normal 39 3 3" xfId="1362" xr:uid="{00000000-0005-0000-0000-000051050000}"/>
    <cellStyle name="Normal 39 4" xfId="1363" xr:uid="{00000000-0005-0000-0000-000052050000}"/>
    <cellStyle name="Normal 39 4 2" xfId="1364" xr:uid="{00000000-0005-0000-0000-000053050000}"/>
    <cellStyle name="Normal 39 4 2 2" xfId="1365" xr:uid="{00000000-0005-0000-0000-000054050000}"/>
    <cellStyle name="Normal 39 4 3" xfId="1366" xr:uid="{00000000-0005-0000-0000-000055050000}"/>
    <cellStyle name="Normal 39 5" xfId="1367" xr:uid="{00000000-0005-0000-0000-000056050000}"/>
    <cellStyle name="Normal 39 5 2" xfId="1368" xr:uid="{00000000-0005-0000-0000-000057050000}"/>
    <cellStyle name="Normal 39 5 2 2" xfId="1369" xr:uid="{00000000-0005-0000-0000-000058050000}"/>
    <cellStyle name="Normal 39 5 3" xfId="1370" xr:uid="{00000000-0005-0000-0000-000059050000}"/>
    <cellStyle name="Normal 39 6" xfId="1371" xr:uid="{00000000-0005-0000-0000-00005A050000}"/>
    <cellStyle name="Normal 39 6 2" xfId="1372" xr:uid="{00000000-0005-0000-0000-00005B050000}"/>
    <cellStyle name="Normal 39 6 2 2" xfId="1373" xr:uid="{00000000-0005-0000-0000-00005C050000}"/>
    <cellStyle name="Normal 39 6 3" xfId="1374" xr:uid="{00000000-0005-0000-0000-00005D050000}"/>
    <cellStyle name="Normal 39 7" xfId="1375" xr:uid="{00000000-0005-0000-0000-00005E050000}"/>
    <cellStyle name="Normal 39 7 2" xfId="1376" xr:uid="{00000000-0005-0000-0000-00005F050000}"/>
    <cellStyle name="Normal 39 7 2 2" xfId="1377" xr:uid="{00000000-0005-0000-0000-000060050000}"/>
    <cellStyle name="Normal 39 7 3" xfId="1378" xr:uid="{00000000-0005-0000-0000-000061050000}"/>
    <cellStyle name="Normal 39 8" xfId="1379" xr:uid="{00000000-0005-0000-0000-000062050000}"/>
    <cellStyle name="Normal 39 8 2" xfId="1380" xr:uid="{00000000-0005-0000-0000-000063050000}"/>
    <cellStyle name="Normal 39 8 2 2" xfId="1381" xr:uid="{00000000-0005-0000-0000-000064050000}"/>
    <cellStyle name="Normal 39 8 3" xfId="1382" xr:uid="{00000000-0005-0000-0000-000065050000}"/>
    <cellStyle name="Normal 39 9" xfId="1383" xr:uid="{00000000-0005-0000-0000-000066050000}"/>
    <cellStyle name="Normal 39 9 2" xfId="1384" xr:uid="{00000000-0005-0000-0000-000067050000}"/>
    <cellStyle name="Normal 4" xfId="1385" xr:uid="{00000000-0005-0000-0000-000068050000}"/>
    <cellStyle name="Normal 4 10" xfId="1386" xr:uid="{00000000-0005-0000-0000-000069050000}"/>
    <cellStyle name="Normal 4 2" xfId="1387" xr:uid="{00000000-0005-0000-0000-00006A050000}"/>
    <cellStyle name="Normal 4 2 10" xfId="1388" xr:uid="{00000000-0005-0000-0000-00006B050000}"/>
    <cellStyle name="Normal 4 2 2" xfId="1389" xr:uid="{00000000-0005-0000-0000-00006C050000}"/>
    <cellStyle name="Normal 4 2 2 2" xfId="1390" xr:uid="{00000000-0005-0000-0000-00006D050000}"/>
    <cellStyle name="Normal 4 2 2 2 2" xfId="1391" xr:uid="{00000000-0005-0000-0000-00006E050000}"/>
    <cellStyle name="Normal 4 2 2 2 2 2" xfId="1392" xr:uid="{00000000-0005-0000-0000-00006F050000}"/>
    <cellStyle name="Normal 4 2 2 2 3" xfId="1393" xr:uid="{00000000-0005-0000-0000-000070050000}"/>
    <cellStyle name="Normal 4 2 2 3" xfId="1394" xr:uid="{00000000-0005-0000-0000-000071050000}"/>
    <cellStyle name="Normal 4 2 2 3 2" xfId="1395" xr:uid="{00000000-0005-0000-0000-000072050000}"/>
    <cellStyle name="Normal 4 2 2 4" xfId="1396" xr:uid="{00000000-0005-0000-0000-000073050000}"/>
    <cellStyle name="Normal 4 2 3" xfId="1397" xr:uid="{00000000-0005-0000-0000-000074050000}"/>
    <cellStyle name="Normal 4 2 3 2" xfId="1398" xr:uid="{00000000-0005-0000-0000-000075050000}"/>
    <cellStyle name="Normal 4 2 3 2 2" xfId="1399" xr:uid="{00000000-0005-0000-0000-000076050000}"/>
    <cellStyle name="Normal 4 2 3 3" xfId="1400" xr:uid="{00000000-0005-0000-0000-000077050000}"/>
    <cellStyle name="Normal 4 2 4" xfId="1401" xr:uid="{00000000-0005-0000-0000-000078050000}"/>
    <cellStyle name="Normal 4 2 4 2" xfId="1402" xr:uid="{00000000-0005-0000-0000-000079050000}"/>
    <cellStyle name="Normal 4 2 4 2 2" xfId="1403" xr:uid="{00000000-0005-0000-0000-00007A050000}"/>
    <cellStyle name="Normal 4 2 4 3" xfId="1404" xr:uid="{00000000-0005-0000-0000-00007B050000}"/>
    <cellStyle name="Normal 4 2 5" xfId="1405" xr:uid="{00000000-0005-0000-0000-00007C050000}"/>
    <cellStyle name="Normal 4 2 6" xfId="1406" xr:uid="{00000000-0005-0000-0000-00007D050000}"/>
    <cellStyle name="Normal 4 2 6 2" xfId="1407" xr:uid="{00000000-0005-0000-0000-00007E050000}"/>
    <cellStyle name="Normal 4 2 6 2 2" xfId="1408" xr:uid="{00000000-0005-0000-0000-00007F050000}"/>
    <cellStyle name="Normal 4 2 6 3" xfId="1409" xr:uid="{00000000-0005-0000-0000-000080050000}"/>
    <cellStyle name="Normal 4 2 7" xfId="1410" xr:uid="{00000000-0005-0000-0000-000081050000}"/>
    <cellStyle name="Normal 4 2 7 2" xfId="1411" xr:uid="{00000000-0005-0000-0000-000082050000}"/>
    <cellStyle name="Normal 4 2 7 2 2" xfId="1412" xr:uid="{00000000-0005-0000-0000-000083050000}"/>
    <cellStyle name="Normal 4 2 7 3" xfId="1413" xr:uid="{00000000-0005-0000-0000-000084050000}"/>
    <cellStyle name="Normal 4 2 8" xfId="1414" xr:uid="{00000000-0005-0000-0000-000085050000}"/>
    <cellStyle name="Normal 4 2 8 2" xfId="1415" xr:uid="{00000000-0005-0000-0000-000086050000}"/>
    <cellStyle name="Normal 4 2 8 2 2" xfId="1416" xr:uid="{00000000-0005-0000-0000-000087050000}"/>
    <cellStyle name="Normal 4 2 8 3" xfId="1417" xr:uid="{00000000-0005-0000-0000-000088050000}"/>
    <cellStyle name="Normal 4 2 9" xfId="1418" xr:uid="{00000000-0005-0000-0000-000089050000}"/>
    <cellStyle name="Normal 4 2 9 2" xfId="1419" xr:uid="{00000000-0005-0000-0000-00008A050000}"/>
    <cellStyle name="Normal 4 3" xfId="1420" xr:uid="{00000000-0005-0000-0000-00008B050000}"/>
    <cellStyle name="Normal 4 3 2" xfId="1421" xr:uid="{00000000-0005-0000-0000-00008C050000}"/>
    <cellStyle name="Normal 4 3 2 2" xfId="1422" xr:uid="{00000000-0005-0000-0000-00008D050000}"/>
    <cellStyle name="Normal 4 3 2 2 2" xfId="1423" xr:uid="{00000000-0005-0000-0000-00008E050000}"/>
    <cellStyle name="Normal 4 3 2 2 2 2" xfId="1424" xr:uid="{00000000-0005-0000-0000-00008F050000}"/>
    <cellStyle name="Normal 4 3 2 2 3" xfId="1425" xr:uid="{00000000-0005-0000-0000-000090050000}"/>
    <cellStyle name="Normal 4 3 2 3" xfId="1426" xr:uid="{00000000-0005-0000-0000-000091050000}"/>
    <cellStyle name="Normal 4 3 2 3 2" xfId="1427" xr:uid="{00000000-0005-0000-0000-000092050000}"/>
    <cellStyle name="Normal 4 3 2 4" xfId="1428" xr:uid="{00000000-0005-0000-0000-000093050000}"/>
    <cellStyle name="Normal 4 3 3" xfId="1429" xr:uid="{00000000-0005-0000-0000-000094050000}"/>
    <cellStyle name="Normal 4 3 3 2" xfId="1430" xr:uid="{00000000-0005-0000-0000-000095050000}"/>
    <cellStyle name="Normal 4 3 3 2 2" xfId="1431" xr:uid="{00000000-0005-0000-0000-000096050000}"/>
    <cellStyle name="Normal 4 3 3 3" xfId="1432" xr:uid="{00000000-0005-0000-0000-000097050000}"/>
    <cellStyle name="Normal 4 3 4" xfId="1433" xr:uid="{00000000-0005-0000-0000-000098050000}"/>
    <cellStyle name="Normal 4 3 4 2" xfId="1434" xr:uid="{00000000-0005-0000-0000-000099050000}"/>
    <cellStyle name="Normal 4 3 4 2 2" xfId="1435" xr:uid="{00000000-0005-0000-0000-00009A050000}"/>
    <cellStyle name="Normal 4 3 4 3" xfId="1436" xr:uid="{00000000-0005-0000-0000-00009B050000}"/>
    <cellStyle name="Normal 4 3 5" xfId="1437" xr:uid="{00000000-0005-0000-0000-00009C050000}"/>
    <cellStyle name="Normal 4 3 5 2" xfId="1438" xr:uid="{00000000-0005-0000-0000-00009D050000}"/>
    <cellStyle name="Normal 4 3 5 2 2" xfId="1439" xr:uid="{00000000-0005-0000-0000-00009E050000}"/>
    <cellStyle name="Normal 4 3 5 3" xfId="1440" xr:uid="{00000000-0005-0000-0000-00009F050000}"/>
    <cellStyle name="Normal 4 3 6" xfId="1441" xr:uid="{00000000-0005-0000-0000-0000A0050000}"/>
    <cellStyle name="Normal 4 3 6 2" xfId="1442" xr:uid="{00000000-0005-0000-0000-0000A1050000}"/>
    <cellStyle name="Normal 4 3 6 2 2" xfId="1443" xr:uid="{00000000-0005-0000-0000-0000A2050000}"/>
    <cellStyle name="Normal 4 3 6 3" xfId="1444" xr:uid="{00000000-0005-0000-0000-0000A3050000}"/>
    <cellStyle name="Normal 4 3 7" xfId="1445" xr:uid="{00000000-0005-0000-0000-0000A4050000}"/>
    <cellStyle name="Normal 4 3 7 2" xfId="1446" xr:uid="{00000000-0005-0000-0000-0000A5050000}"/>
    <cellStyle name="Normal 4 3 8" xfId="1447" xr:uid="{00000000-0005-0000-0000-0000A6050000}"/>
    <cellStyle name="Normal 4 4" xfId="1448" xr:uid="{00000000-0005-0000-0000-0000A7050000}"/>
    <cellStyle name="Normal 4 4 2" xfId="1449" xr:uid="{00000000-0005-0000-0000-0000A8050000}"/>
    <cellStyle name="Normal 4 4 2 2" xfId="1450" xr:uid="{00000000-0005-0000-0000-0000A9050000}"/>
    <cellStyle name="Normal 4 4 2 2 2" xfId="1451" xr:uid="{00000000-0005-0000-0000-0000AA050000}"/>
    <cellStyle name="Normal 4 4 2 3" xfId="1452" xr:uid="{00000000-0005-0000-0000-0000AB050000}"/>
    <cellStyle name="Normal 4 4 3" xfId="1453" xr:uid="{00000000-0005-0000-0000-0000AC050000}"/>
    <cellStyle name="Normal 4 4 3 2" xfId="1454" xr:uid="{00000000-0005-0000-0000-0000AD050000}"/>
    <cellStyle name="Normal 4 4 4" xfId="1455" xr:uid="{00000000-0005-0000-0000-0000AE050000}"/>
    <cellStyle name="Normal 4 5" xfId="1456" xr:uid="{00000000-0005-0000-0000-0000AF050000}"/>
    <cellStyle name="Normal 4 5 2" xfId="1457" xr:uid="{00000000-0005-0000-0000-0000B0050000}"/>
    <cellStyle name="Normal 4 5 2 2" xfId="1458" xr:uid="{00000000-0005-0000-0000-0000B1050000}"/>
    <cellStyle name="Normal 4 5 3" xfId="1459" xr:uid="{00000000-0005-0000-0000-0000B2050000}"/>
    <cellStyle name="Normal 4 6" xfId="1460" xr:uid="{00000000-0005-0000-0000-0000B3050000}"/>
    <cellStyle name="Normal 4 6 2" xfId="1461" xr:uid="{00000000-0005-0000-0000-0000B4050000}"/>
    <cellStyle name="Normal 4 6 2 2" xfId="1462" xr:uid="{00000000-0005-0000-0000-0000B5050000}"/>
    <cellStyle name="Normal 4 6 3" xfId="1463" xr:uid="{00000000-0005-0000-0000-0000B6050000}"/>
    <cellStyle name="Normal 4 7" xfId="1464" xr:uid="{00000000-0005-0000-0000-0000B7050000}"/>
    <cellStyle name="Normal 4 7 2" xfId="1465" xr:uid="{00000000-0005-0000-0000-0000B8050000}"/>
    <cellStyle name="Normal 4 7 2 2" xfId="1466" xr:uid="{00000000-0005-0000-0000-0000B9050000}"/>
    <cellStyle name="Normal 4 7 3" xfId="1467" xr:uid="{00000000-0005-0000-0000-0000BA050000}"/>
    <cellStyle name="Normal 4 8" xfId="1468" xr:uid="{00000000-0005-0000-0000-0000BB050000}"/>
    <cellStyle name="Normal 4 8 2" xfId="1469" xr:uid="{00000000-0005-0000-0000-0000BC050000}"/>
    <cellStyle name="Normal 4 8 2 2" xfId="1470" xr:uid="{00000000-0005-0000-0000-0000BD050000}"/>
    <cellStyle name="Normal 4 8 3" xfId="1471" xr:uid="{00000000-0005-0000-0000-0000BE050000}"/>
    <cellStyle name="Normal 4 9" xfId="1472" xr:uid="{00000000-0005-0000-0000-0000BF050000}"/>
    <cellStyle name="Normal 4 9 2" xfId="1473" xr:uid="{00000000-0005-0000-0000-0000C0050000}"/>
    <cellStyle name="Normal 40" xfId="1474" xr:uid="{00000000-0005-0000-0000-0000C1050000}"/>
    <cellStyle name="Normal 40 2" xfId="1475" xr:uid="{00000000-0005-0000-0000-0000C2050000}"/>
    <cellStyle name="Normal 40 2 2" xfId="1476" xr:uid="{00000000-0005-0000-0000-0000C3050000}"/>
    <cellStyle name="Normal 40 3" xfId="1477" xr:uid="{00000000-0005-0000-0000-0000C4050000}"/>
    <cellStyle name="Normal 41" xfId="1478" xr:uid="{00000000-0005-0000-0000-0000C5050000}"/>
    <cellStyle name="Normal 41 2" xfId="1479" xr:uid="{00000000-0005-0000-0000-0000C6050000}"/>
    <cellStyle name="Normal 41 2 2" xfId="1480" xr:uid="{00000000-0005-0000-0000-0000C7050000}"/>
    <cellStyle name="Normal 41 3" xfId="1481" xr:uid="{00000000-0005-0000-0000-0000C8050000}"/>
    <cellStyle name="Normal 42" xfId="1482" xr:uid="{00000000-0005-0000-0000-0000C9050000}"/>
    <cellStyle name="Normal 42 2" xfId="1483" xr:uid="{00000000-0005-0000-0000-0000CA050000}"/>
    <cellStyle name="Normal 42 2 2" xfId="1484" xr:uid="{00000000-0005-0000-0000-0000CB050000}"/>
    <cellStyle name="Normal 42 3" xfId="1485" xr:uid="{00000000-0005-0000-0000-0000CC050000}"/>
    <cellStyle name="Normal 43" xfId="1486" xr:uid="{00000000-0005-0000-0000-0000CD050000}"/>
    <cellStyle name="Normal 44" xfId="1487" xr:uid="{00000000-0005-0000-0000-0000CE050000}"/>
    <cellStyle name="Normal 45" xfId="1488" xr:uid="{00000000-0005-0000-0000-0000CF050000}"/>
    <cellStyle name="Normal 46" xfId="1489" xr:uid="{00000000-0005-0000-0000-0000D0050000}"/>
    <cellStyle name="Normal 47" xfId="1490" xr:uid="{00000000-0005-0000-0000-0000D1050000}"/>
    <cellStyle name="Normal 48" xfId="1491" xr:uid="{00000000-0005-0000-0000-0000D2050000}"/>
    <cellStyle name="Normal 48 2" xfId="1492" xr:uid="{00000000-0005-0000-0000-0000D3050000}"/>
    <cellStyle name="Normal 48 2 2" xfId="1493" xr:uid="{00000000-0005-0000-0000-0000D4050000}"/>
    <cellStyle name="Normal 48 3" xfId="1494" xr:uid="{00000000-0005-0000-0000-0000D5050000}"/>
    <cellStyle name="Normal 48 4" xfId="2118" xr:uid="{00000000-0005-0000-0000-0000D6050000}"/>
    <cellStyle name="Normal 49" xfId="1495" xr:uid="{00000000-0005-0000-0000-0000D7050000}"/>
    <cellStyle name="Normal 49 2" xfId="1496" xr:uid="{00000000-0005-0000-0000-0000D8050000}"/>
    <cellStyle name="Normal 49 2 2" xfId="1497" xr:uid="{00000000-0005-0000-0000-0000D9050000}"/>
    <cellStyle name="Normal 49 3" xfId="1498" xr:uid="{00000000-0005-0000-0000-0000DA050000}"/>
    <cellStyle name="Normal 5" xfId="1499" xr:uid="{00000000-0005-0000-0000-0000DB050000}"/>
    <cellStyle name="Normal 5 2" xfId="1500" xr:uid="{00000000-0005-0000-0000-0000DC050000}"/>
    <cellStyle name="Normal 5 3" xfId="1501" xr:uid="{00000000-0005-0000-0000-0000DD050000}"/>
    <cellStyle name="Normal 5 4" xfId="1502" xr:uid="{00000000-0005-0000-0000-0000DE050000}"/>
    <cellStyle name="Normal 5 4 2" xfId="1503" xr:uid="{00000000-0005-0000-0000-0000DF050000}"/>
    <cellStyle name="Normal 5 4 2 2" xfId="1504" xr:uid="{00000000-0005-0000-0000-0000E0050000}"/>
    <cellStyle name="Normal 5 4 3" xfId="1505" xr:uid="{00000000-0005-0000-0000-0000E1050000}"/>
    <cellStyle name="Normal 50" xfId="1506" xr:uid="{00000000-0005-0000-0000-0000E2050000}"/>
    <cellStyle name="Normal 50 2" xfId="1507" xr:uid="{00000000-0005-0000-0000-0000E3050000}"/>
    <cellStyle name="Normal 50 2 2" xfId="1508" xr:uid="{00000000-0005-0000-0000-0000E4050000}"/>
    <cellStyle name="Normal 50 3" xfId="1509" xr:uid="{00000000-0005-0000-0000-0000E5050000}"/>
    <cellStyle name="Normal 51" xfId="1510" xr:uid="{00000000-0005-0000-0000-0000E6050000}"/>
    <cellStyle name="Normal 51 2" xfId="1511" xr:uid="{00000000-0005-0000-0000-0000E7050000}"/>
    <cellStyle name="Normal 51 2 2" xfId="1512" xr:uid="{00000000-0005-0000-0000-0000E8050000}"/>
    <cellStyle name="Normal 51 3" xfId="1513" xr:uid="{00000000-0005-0000-0000-0000E9050000}"/>
    <cellStyle name="Normal 52" xfId="1514" xr:uid="{00000000-0005-0000-0000-0000EA050000}"/>
    <cellStyle name="Normal 52 2" xfId="1515" xr:uid="{00000000-0005-0000-0000-0000EB050000}"/>
    <cellStyle name="Normal 52 2 2" xfId="1516" xr:uid="{00000000-0005-0000-0000-0000EC050000}"/>
    <cellStyle name="Normal 52 3" xfId="1517" xr:uid="{00000000-0005-0000-0000-0000ED050000}"/>
    <cellStyle name="Normal 53" xfId="1518" xr:uid="{00000000-0005-0000-0000-0000EE050000}"/>
    <cellStyle name="Normal 53 2" xfId="1519" xr:uid="{00000000-0005-0000-0000-0000EF050000}"/>
    <cellStyle name="Normal 53 2 2" xfId="1520" xr:uid="{00000000-0005-0000-0000-0000F0050000}"/>
    <cellStyle name="Normal 53 3" xfId="1521" xr:uid="{00000000-0005-0000-0000-0000F1050000}"/>
    <cellStyle name="Normal 54" xfId="1522" xr:uid="{00000000-0005-0000-0000-0000F2050000}"/>
    <cellStyle name="Normal 54 2" xfId="1523" xr:uid="{00000000-0005-0000-0000-0000F3050000}"/>
    <cellStyle name="Normal 54 2 2" xfId="1524" xr:uid="{00000000-0005-0000-0000-0000F4050000}"/>
    <cellStyle name="Normal 54 3" xfId="1525" xr:uid="{00000000-0005-0000-0000-0000F5050000}"/>
    <cellStyle name="Normal 55" xfId="1526" xr:uid="{00000000-0005-0000-0000-0000F6050000}"/>
    <cellStyle name="Normal 55 2" xfId="1527" xr:uid="{00000000-0005-0000-0000-0000F7050000}"/>
    <cellStyle name="Normal 55 2 2" xfId="1528" xr:uid="{00000000-0005-0000-0000-0000F8050000}"/>
    <cellStyle name="Normal 55 3" xfId="1529" xr:uid="{00000000-0005-0000-0000-0000F9050000}"/>
    <cellStyle name="Normal 56" xfId="1530" xr:uid="{00000000-0005-0000-0000-0000FA050000}"/>
    <cellStyle name="Normal 56 2" xfId="1531" xr:uid="{00000000-0005-0000-0000-0000FB050000}"/>
    <cellStyle name="Normal 56 2 2" xfId="1532" xr:uid="{00000000-0005-0000-0000-0000FC050000}"/>
    <cellStyle name="Normal 56 3" xfId="1533" xr:uid="{00000000-0005-0000-0000-0000FD050000}"/>
    <cellStyle name="Normal 57" xfId="1534" xr:uid="{00000000-0005-0000-0000-0000FE050000}"/>
    <cellStyle name="Normal 57 2" xfId="1535" xr:uid="{00000000-0005-0000-0000-0000FF050000}"/>
    <cellStyle name="Normal 57 2 2" xfId="1536" xr:uid="{00000000-0005-0000-0000-000000060000}"/>
    <cellStyle name="Normal 57 3" xfId="1537" xr:uid="{00000000-0005-0000-0000-000001060000}"/>
    <cellStyle name="Normal 58" xfId="1538" xr:uid="{00000000-0005-0000-0000-000002060000}"/>
    <cellStyle name="Normal 58 2" xfId="1539" xr:uid="{00000000-0005-0000-0000-000003060000}"/>
    <cellStyle name="Normal 58 2 2" xfId="1540" xr:uid="{00000000-0005-0000-0000-000004060000}"/>
    <cellStyle name="Normal 58 3" xfId="1541" xr:uid="{00000000-0005-0000-0000-000005060000}"/>
    <cellStyle name="Normal 59" xfId="1542" xr:uid="{00000000-0005-0000-0000-000006060000}"/>
    <cellStyle name="Normal 59 2" xfId="1543" xr:uid="{00000000-0005-0000-0000-000007060000}"/>
    <cellStyle name="Normal 59 2 2" xfId="1544" xr:uid="{00000000-0005-0000-0000-000008060000}"/>
    <cellStyle name="Normal 59 3" xfId="1545" xr:uid="{00000000-0005-0000-0000-000009060000}"/>
    <cellStyle name="Normal 6" xfId="1546" xr:uid="{00000000-0005-0000-0000-00000A060000}"/>
    <cellStyle name="Normal 6 2" xfId="1547" xr:uid="{00000000-0005-0000-0000-00000B060000}"/>
    <cellStyle name="Normal 6 2 2" xfId="1548" xr:uid="{00000000-0005-0000-0000-00000C060000}"/>
    <cellStyle name="Normal 6 2 2 2" xfId="1549" xr:uid="{00000000-0005-0000-0000-00000D060000}"/>
    <cellStyle name="Normal 6 2 2 2 2" xfId="1550" xr:uid="{00000000-0005-0000-0000-00000E060000}"/>
    <cellStyle name="Normal 6 2 2 3" xfId="1551" xr:uid="{00000000-0005-0000-0000-00000F060000}"/>
    <cellStyle name="Normal 6 2 3" xfId="1552" xr:uid="{00000000-0005-0000-0000-000010060000}"/>
    <cellStyle name="Normal 6 2 4" xfId="1553" xr:uid="{00000000-0005-0000-0000-000011060000}"/>
    <cellStyle name="Normal 6 2 4 2" xfId="1554" xr:uid="{00000000-0005-0000-0000-000012060000}"/>
    <cellStyle name="Normal 6 2 5" xfId="1555" xr:uid="{00000000-0005-0000-0000-000013060000}"/>
    <cellStyle name="Normal 6 3" xfId="1556" xr:uid="{00000000-0005-0000-0000-000014060000}"/>
    <cellStyle name="Normal 6 3 2" xfId="1557" xr:uid="{00000000-0005-0000-0000-000015060000}"/>
    <cellStyle name="Normal 6 3 2 2" xfId="1558" xr:uid="{00000000-0005-0000-0000-000016060000}"/>
    <cellStyle name="Normal 6 3 3" xfId="1559" xr:uid="{00000000-0005-0000-0000-000017060000}"/>
    <cellStyle name="Normal 6 4" xfId="1560" xr:uid="{00000000-0005-0000-0000-000018060000}"/>
    <cellStyle name="Normal 6 5" xfId="1561" xr:uid="{00000000-0005-0000-0000-000019060000}"/>
    <cellStyle name="Normal 6 5 2" xfId="1562" xr:uid="{00000000-0005-0000-0000-00001A060000}"/>
    <cellStyle name="Normal 6 5 2 2" xfId="1563" xr:uid="{00000000-0005-0000-0000-00001B060000}"/>
    <cellStyle name="Normal 6 5 3" xfId="1564" xr:uid="{00000000-0005-0000-0000-00001C060000}"/>
    <cellStyle name="Normal 6 6" xfId="1565" xr:uid="{00000000-0005-0000-0000-00001D060000}"/>
    <cellStyle name="Normal 6 6 2" xfId="1566" xr:uid="{00000000-0005-0000-0000-00001E060000}"/>
    <cellStyle name="Normal 6 6 2 2" xfId="1567" xr:uid="{00000000-0005-0000-0000-00001F060000}"/>
    <cellStyle name="Normal 6 6 3" xfId="1568" xr:uid="{00000000-0005-0000-0000-000020060000}"/>
    <cellStyle name="Normal 6 7" xfId="1569" xr:uid="{00000000-0005-0000-0000-000021060000}"/>
    <cellStyle name="Normal 6 7 2" xfId="1570" xr:uid="{00000000-0005-0000-0000-000022060000}"/>
    <cellStyle name="Normal 6 7 2 2" xfId="1571" xr:uid="{00000000-0005-0000-0000-000023060000}"/>
    <cellStyle name="Normal 6 7 3" xfId="1572" xr:uid="{00000000-0005-0000-0000-000024060000}"/>
    <cellStyle name="Normal 6 8" xfId="1573" xr:uid="{00000000-0005-0000-0000-000025060000}"/>
    <cellStyle name="Normal 6 8 2" xfId="1574" xr:uid="{00000000-0005-0000-0000-000026060000}"/>
    <cellStyle name="Normal 6 9" xfId="1575" xr:uid="{00000000-0005-0000-0000-000027060000}"/>
    <cellStyle name="Normal 60" xfId="1576" xr:uid="{00000000-0005-0000-0000-000028060000}"/>
    <cellStyle name="Normal 60 2" xfId="1577" xr:uid="{00000000-0005-0000-0000-000029060000}"/>
    <cellStyle name="Normal 60 2 2" xfId="1578" xr:uid="{00000000-0005-0000-0000-00002A060000}"/>
    <cellStyle name="Normal 60 3" xfId="1579" xr:uid="{00000000-0005-0000-0000-00002B060000}"/>
    <cellStyle name="Normal 61" xfId="1580" xr:uid="{00000000-0005-0000-0000-00002C060000}"/>
    <cellStyle name="Normal 61 2" xfId="1581" xr:uid="{00000000-0005-0000-0000-00002D060000}"/>
    <cellStyle name="Normal 61 2 2" xfId="1582" xr:uid="{00000000-0005-0000-0000-00002E060000}"/>
    <cellStyle name="Normal 61 3" xfId="1583" xr:uid="{00000000-0005-0000-0000-00002F060000}"/>
    <cellStyle name="Normal 62" xfId="1584" xr:uid="{00000000-0005-0000-0000-000030060000}"/>
    <cellStyle name="Normal 62 2" xfId="1585" xr:uid="{00000000-0005-0000-0000-000031060000}"/>
    <cellStyle name="Normal 62 2 2" xfId="1586" xr:uid="{00000000-0005-0000-0000-000032060000}"/>
    <cellStyle name="Normal 62 3" xfId="1587" xr:uid="{00000000-0005-0000-0000-000033060000}"/>
    <cellStyle name="Normal 63" xfId="1588" xr:uid="{00000000-0005-0000-0000-000034060000}"/>
    <cellStyle name="Normal 63 2" xfId="1589" xr:uid="{00000000-0005-0000-0000-000035060000}"/>
    <cellStyle name="Normal 63 2 2" xfId="1590" xr:uid="{00000000-0005-0000-0000-000036060000}"/>
    <cellStyle name="Normal 63 3" xfId="1591" xr:uid="{00000000-0005-0000-0000-000037060000}"/>
    <cellStyle name="Normal 64" xfId="1592" xr:uid="{00000000-0005-0000-0000-000038060000}"/>
    <cellStyle name="Normal 64 2" xfId="1593" xr:uid="{00000000-0005-0000-0000-000039060000}"/>
    <cellStyle name="Normal 64 2 2" xfId="1594" xr:uid="{00000000-0005-0000-0000-00003A060000}"/>
    <cellStyle name="Normal 64 3" xfId="1595" xr:uid="{00000000-0005-0000-0000-00003B060000}"/>
    <cellStyle name="Normal 65" xfId="1596" xr:uid="{00000000-0005-0000-0000-00003C060000}"/>
    <cellStyle name="Normal 65 2" xfId="1597" xr:uid="{00000000-0005-0000-0000-00003D060000}"/>
    <cellStyle name="Normal 65 2 2" xfId="1598" xr:uid="{00000000-0005-0000-0000-00003E060000}"/>
    <cellStyle name="Normal 65 3" xfId="1599" xr:uid="{00000000-0005-0000-0000-00003F060000}"/>
    <cellStyle name="Normal 66" xfId="1600" xr:uid="{00000000-0005-0000-0000-000040060000}"/>
    <cellStyle name="Normal 66 2" xfId="1601" xr:uid="{00000000-0005-0000-0000-000041060000}"/>
    <cellStyle name="Normal 66 2 2" xfId="1602" xr:uid="{00000000-0005-0000-0000-000042060000}"/>
    <cellStyle name="Normal 66 3" xfId="1603" xr:uid="{00000000-0005-0000-0000-000043060000}"/>
    <cellStyle name="Normal 67" xfId="1604" xr:uid="{00000000-0005-0000-0000-000044060000}"/>
    <cellStyle name="Normal 67 2" xfId="1605" xr:uid="{00000000-0005-0000-0000-000045060000}"/>
    <cellStyle name="Normal 67 2 2" xfId="1606" xr:uid="{00000000-0005-0000-0000-000046060000}"/>
    <cellStyle name="Normal 67 3" xfId="1607" xr:uid="{00000000-0005-0000-0000-000047060000}"/>
    <cellStyle name="Normal 68" xfId="1608" xr:uid="{00000000-0005-0000-0000-000048060000}"/>
    <cellStyle name="Normal 68 2" xfId="1609" xr:uid="{00000000-0005-0000-0000-000049060000}"/>
    <cellStyle name="Normal 68 2 2" xfId="1610" xr:uid="{00000000-0005-0000-0000-00004A060000}"/>
    <cellStyle name="Normal 68 3" xfId="1611" xr:uid="{00000000-0005-0000-0000-00004B060000}"/>
    <cellStyle name="Normal 69" xfId="1612" xr:uid="{00000000-0005-0000-0000-00004C060000}"/>
    <cellStyle name="Normal 69 2" xfId="1613" xr:uid="{00000000-0005-0000-0000-00004D060000}"/>
    <cellStyle name="Normal 69 2 2" xfId="1614" xr:uid="{00000000-0005-0000-0000-00004E060000}"/>
    <cellStyle name="Normal 69 3" xfId="1615" xr:uid="{00000000-0005-0000-0000-00004F060000}"/>
    <cellStyle name="Normal 7" xfId="1616" xr:uid="{00000000-0005-0000-0000-000050060000}"/>
    <cellStyle name="Normal 7 2" xfId="1617" xr:uid="{00000000-0005-0000-0000-000051060000}"/>
    <cellStyle name="Normal 7 2 2" xfId="1618" xr:uid="{00000000-0005-0000-0000-000052060000}"/>
    <cellStyle name="Normal 7 2 2 2" xfId="1619" xr:uid="{00000000-0005-0000-0000-000053060000}"/>
    <cellStyle name="Normal 7 2 2 2 2" xfId="1620" xr:uid="{00000000-0005-0000-0000-000054060000}"/>
    <cellStyle name="Normal 7 2 2 3" xfId="1621" xr:uid="{00000000-0005-0000-0000-000055060000}"/>
    <cellStyle name="Normal 7 2 3" xfId="1622" xr:uid="{00000000-0005-0000-0000-000056060000}"/>
    <cellStyle name="Normal 7 2 3 2" xfId="1623" xr:uid="{00000000-0005-0000-0000-000057060000}"/>
    <cellStyle name="Normal 7 2 4" xfId="1624" xr:uid="{00000000-0005-0000-0000-000058060000}"/>
    <cellStyle name="Normal 7 3" xfId="1625" xr:uid="{00000000-0005-0000-0000-000059060000}"/>
    <cellStyle name="Normal 7 3 2" xfId="1626" xr:uid="{00000000-0005-0000-0000-00005A060000}"/>
    <cellStyle name="Normal 7 3 2 2" xfId="1627" xr:uid="{00000000-0005-0000-0000-00005B060000}"/>
    <cellStyle name="Normal 7 3 3" xfId="1628" xr:uid="{00000000-0005-0000-0000-00005C060000}"/>
    <cellStyle name="Normal 7 4" xfId="1629" xr:uid="{00000000-0005-0000-0000-00005D060000}"/>
    <cellStyle name="Normal 7 4 2" xfId="1630" xr:uid="{00000000-0005-0000-0000-00005E060000}"/>
    <cellStyle name="Normal 7 4 2 2" xfId="1631" xr:uid="{00000000-0005-0000-0000-00005F060000}"/>
    <cellStyle name="Normal 7 4 3" xfId="1632" xr:uid="{00000000-0005-0000-0000-000060060000}"/>
    <cellStyle name="Normal 7 5" xfId="1633" xr:uid="{00000000-0005-0000-0000-000061060000}"/>
    <cellStyle name="Normal 7 5 2" xfId="1634" xr:uid="{00000000-0005-0000-0000-000062060000}"/>
    <cellStyle name="Normal 7 5 2 2" xfId="1635" xr:uid="{00000000-0005-0000-0000-000063060000}"/>
    <cellStyle name="Normal 7 5 3" xfId="1636" xr:uid="{00000000-0005-0000-0000-000064060000}"/>
    <cellStyle name="Normal 7 6" xfId="1637" xr:uid="{00000000-0005-0000-0000-000065060000}"/>
    <cellStyle name="Normal 7 6 2" xfId="1638" xr:uid="{00000000-0005-0000-0000-000066060000}"/>
    <cellStyle name="Normal 7 6 2 2" xfId="1639" xr:uid="{00000000-0005-0000-0000-000067060000}"/>
    <cellStyle name="Normal 7 6 3" xfId="1640" xr:uid="{00000000-0005-0000-0000-000068060000}"/>
    <cellStyle name="Normal 7 7" xfId="1641" xr:uid="{00000000-0005-0000-0000-000069060000}"/>
    <cellStyle name="Normal 7 7 2" xfId="1642" xr:uid="{00000000-0005-0000-0000-00006A060000}"/>
    <cellStyle name="Normal 7 8" xfId="1643" xr:uid="{00000000-0005-0000-0000-00006B060000}"/>
    <cellStyle name="Normal 70" xfId="1644" xr:uid="{00000000-0005-0000-0000-00006C060000}"/>
    <cellStyle name="Normal 70 2" xfId="1645" xr:uid="{00000000-0005-0000-0000-00006D060000}"/>
    <cellStyle name="Normal 70 2 2" xfId="1646" xr:uid="{00000000-0005-0000-0000-00006E060000}"/>
    <cellStyle name="Normal 70 3" xfId="1647" xr:uid="{00000000-0005-0000-0000-00006F060000}"/>
    <cellStyle name="Normal 71" xfId="1648" xr:uid="{00000000-0005-0000-0000-000070060000}"/>
    <cellStyle name="Normal 71 2" xfId="1649" xr:uid="{00000000-0005-0000-0000-000071060000}"/>
    <cellStyle name="Normal 71 2 2" xfId="1650" xr:uid="{00000000-0005-0000-0000-000072060000}"/>
    <cellStyle name="Normal 71 3" xfId="1651" xr:uid="{00000000-0005-0000-0000-000073060000}"/>
    <cellStyle name="Normal 72" xfId="1652" xr:uid="{00000000-0005-0000-0000-000074060000}"/>
    <cellStyle name="Normal 72 2" xfId="1653" xr:uid="{00000000-0005-0000-0000-000075060000}"/>
    <cellStyle name="Normal 72 2 2" xfId="1654" xr:uid="{00000000-0005-0000-0000-000076060000}"/>
    <cellStyle name="Normal 72 3" xfId="1655" xr:uid="{00000000-0005-0000-0000-000077060000}"/>
    <cellStyle name="Normal 73" xfId="1656" xr:uid="{00000000-0005-0000-0000-000078060000}"/>
    <cellStyle name="Normal 73 2" xfId="1657" xr:uid="{00000000-0005-0000-0000-000079060000}"/>
    <cellStyle name="Normal 73 2 2" xfId="1658" xr:uid="{00000000-0005-0000-0000-00007A060000}"/>
    <cellStyle name="Normal 73 3" xfId="1659" xr:uid="{00000000-0005-0000-0000-00007B060000}"/>
    <cellStyle name="Normal 74" xfId="1660" xr:uid="{00000000-0005-0000-0000-00007C060000}"/>
    <cellStyle name="Normal 74 2" xfId="1661" xr:uid="{00000000-0005-0000-0000-00007D060000}"/>
    <cellStyle name="Normal 74 2 2" xfId="1662" xr:uid="{00000000-0005-0000-0000-00007E060000}"/>
    <cellStyle name="Normal 74 3" xfId="1663" xr:uid="{00000000-0005-0000-0000-00007F060000}"/>
    <cellStyle name="Normal 75" xfId="1664" xr:uid="{00000000-0005-0000-0000-000080060000}"/>
    <cellStyle name="Normal 75 2" xfId="1665" xr:uid="{00000000-0005-0000-0000-000081060000}"/>
    <cellStyle name="Normal 75 2 2" xfId="1666" xr:uid="{00000000-0005-0000-0000-000082060000}"/>
    <cellStyle name="Normal 75 3" xfId="1667" xr:uid="{00000000-0005-0000-0000-000083060000}"/>
    <cellStyle name="Normal 76" xfId="1668" xr:uid="{00000000-0005-0000-0000-000084060000}"/>
    <cellStyle name="Normal 76 2" xfId="1669" xr:uid="{00000000-0005-0000-0000-000085060000}"/>
    <cellStyle name="Normal 76 2 2" xfId="1670" xr:uid="{00000000-0005-0000-0000-000086060000}"/>
    <cellStyle name="Normal 76 3" xfId="1671" xr:uid="{00000000-0005-0000-0000-000087060000}"/>
    <cellStyle name="Normal 77" xfId="1672" xr:uid="{00000000-0005-0000-0000-000088060000}"/>
    <cellStyle name="Normal 77 2" xfId="1673" xr:uid="{00000000-0005-0000-0000-000089060000}"/>
    <cellStyle name="Normal 77 2 2" xfId="1674" xr:uid="{00000000-0005-0000-0000-00008A060000}"/>
    <cellStyle name="Normal 77 3" xfId="1675" xr:uid="{00000000-0005-0000-0000-00008B060000}"/>
    <cellStyle name="Normal 78" xfId="1676" xr:uid="{00000000-0005-0000-0000-00008C060000}"/>
    <cellStyle name="Normal 78 2" xfId="1677" xr:uid="{00000000-0005-0000-0000-00008D060000}"/>
    <cellStyle name="Normal 78 2 2" xfId="1678" xr:uid="{00000000-0005-0000-0000-00008E060000}"/>
    <cellStyle name="Normal 78 3" xfId="1679" xr:uid="{00000000-0005-0000-0000-00008F060000}"/>
    <cellStyle name="Normal 79" xfId="1680" xr:uid="{00000000-0005-0000-0000-000090060000}"/>
    <cellStyle name="Normal 79 2" xfId="1681" xr:uid="{00000000-0005-0000-0000-000091060000}"/>
    <cellStyle name="Normal 79 2 2" xfId="1682" xr:uid="{00000000-0005-0000-0000-000092060000}"/>
    <cellStyle name="Normal 79 3" xfId="1683" xr:uid="{00000000-0005-0000-0000-000093060000}"/>
    <cellStyle name="Normal 8" xfId="1684" xr:uid="{00000000-0005-0000-0000-000094060000}"/>
    <cellStyle name="Normal 8 2" xfId="1685" xr:uid="{00000000-0005-0000-0000-000095060000}"/>
    <cellStyle name="Normal 8 2 2" xfId="1686" xr:uid="{00000000-0005-0000-0000-000096060000}"/>
    <cellStyle name="Normal 8 2 2 2" xfId="1687" xr:uid="{00000000-0005-0000-0000-000097060000}"/>
    <cellStyle name="Normal 8 2 3" xfId="1688" xr:uid="{00000000-0005-0000-0000-000098060000}"/>
    <cellStyle name="Normal 8 3" xfId="1689" xr:uid="{00000000-0005-0000-0000-000099060000}"/>
    <cellStyle name="Normal 8 3 2" xfId="1690" xr:uid="{00000000-0005-0000-0000-00009A060000}"/>
    <cellStyle name="Normal 8 3 2 2" xfId="1691" xr:uid="{00000000-0005-0000-0000-00009B060000}"/>
    <cellStyle name="Normal 8 3 3" xfId="1692" xr:uid="{00000000-0005-0000-0000-00009C060000}"/>
    <cellStyle name="Normal 8 4" xfId="1693" xr:uid="{00000000-0005-0000-0000-00009D060000}"/>
    <cellStyle name="Normal 8 4 2" xfId="1694" xr:uid="{00000000-0005-0000-0000-00009E060000}"/>
    <cellStyle name="Normal 8 4 2 2" xfId="1695" xr:uid="{00000000-0005-0000-0000-00009F060000}"/>
    <cellStyle name="Normal 8 4 3" xfId="1696" xr:uid="{00000000-0005-0000-0000-0000A0060000}"/>
    <cellStyle name="Normal 8 5" xfId="1697" xr:uid="{00000000-0005-0000-0000-0000A1060000}"/>
    <cellStyle name="Normal 8 5 2" xfId="1698" xr:uid="{00000000-0005-0000-0000-0000A2060000}"/>
    <cellStyle name="Normal 8 5 2 2" xfId="1699" xr:uid="{00000000-0005-0000-0000-0000A3060000}"/>
    <cellStyle name="Normal 8 5 3" xfId="1700" xr:uid="{00000000-0005-0000-0000-0000A4060000}"/>
    <cellStyle name="Normal 8 6" xfId="1701" xr:uid="{00000000-0005-0000-0000-0000A5060000}"/>
    <cellStyle name="Normal 8 6 2" xfId="1702" xr:uid="{00000000-0005-0000-0000-0000A6060000}"/>
    <cellStyle name="Normal 8 7" xfId="1703" xr:uid="{00000000-0005-0000-0000-0000A7060000}"/>
    <cellStyle name="Normal 80" xfId="1704" xr:uid="{00000000-0005-0000-0000-0000A8060000}"/>
    <cellStyle name="Normal 80 2" xfId="1705" xr:uid="{00000000-0005-0000-0000-0000A9060000}"/>
    <cellStyle name="Normal 80 2 2" xfId="1706" xr:uid="{00000000-0005-0000-0000-0000AA060000}"/>
    <cellStyle name="Normal 80 3" xfId="1707" xr:uid="{00000000-0005-0000-0000-0000AB060000}"/>
    <cellStyle name="Normal 81" xfId="1708" xr:uid="{00000000-0005-0000-0000-0000AC060000}"/>
    <cellStyle name="Normal 81 2" xfId="1709" xr:uid="{00000000-0005-0000-0000-0000AD060000}"/>
    <cellStyle name="Normal 81 2 2" xfId="1710" xr:uid="{00000000-0005-0000-0000-0000AE060000}"/>
    <cellStyle name="Normal 81 3" xfId="1711" xr:uid="{00000000-0005-0000-0000-0000AF060000}"/>
    <cellStyle name="Normal 82" xfId="1712" xr:uid="{00000000-0005-0000-0000-0000B0060000}"/>
    <cellStyle name="Normal 82 2" xfId="1713" xr:uid="{00000000-0005-0000-0000-0000B1060000}"/>
    <cellStyle name="Normal 82 2 2" xfId="1714" xr:uid="{00000000-0005-0000-0000-0000B2060000}"/>
    <cellStyle name="Normal 82 3" xfId="1715" xr:uid="{00000000-0005-0000-0000-0000B3060000}"/>
    <cellStyle name="Normal 83" xfId="1716" xr:uid="{00000000-0005-0000-0000-0000B4060000}"/>
    <cellStyle name="Normal 83 2" xfId="1717" xr:uid="{00000000-0005-0000-0000-0000B5060000}"/>
    <cellStyle name="Normal 83 2 2" xfId="1718" xr:uid="{00000000-0005-0000-0000-0000B6060000}"/>
    <cellStyle name="Normal 83 3" xfId="1719" xr:uid="{00000000-0005-0000-0000-0000B7060000}"/>
    <cellStyle name="Normal 84" xfId="1720" xr:uid="{00000000-0005-0000-0000-0000B8060000}"/>
    <cellStyle name="Normal 84 2" xfId="1721" xr:uid="{00000000-0005-0000-0000-0000B9060000}"/>
    <cellStyle name="Normal 84 2 2" xfId="1722" xr:uid="{00000000-0005-0000-0000-0000BA060000}"/>
    <cellStyle name="Normal 84 3" xfId="1723" xr:uid="{00000000-0005-0000-0000-0000BB060000}"/>
    <cellStyle name="Normal 85" xfId="1724" xr:uid="{00000000-0005-0000-0000-0000BC060000}"/>
    <cellStyle name="Normal 85 2" xfId="1725" xr:uid="{00000000-0005-0000-0000-0000BD060000}"/>
    <cellStyle name="Normal 85 2 2" xfId="1726" xr:uid="{00000000-0005-0000-0000-0000BE060000}"/>
    <cellStyle name="Normal 85 3" xfId="1727" xr:uid="{00000000-0005-0000-0000-0000BF060000}"/>
    <cellStyle name="Normal 86" xfId="1728" xr:uid="{00000000-0005-0000-0000-0000C0060000}"/>
    <cellStyle name="Normal 86 2" xfId="1729" xr:uid="{00000000-0005-0000-0000-0000C1060000}"/>
    <cellStyle name="Normal 86 2 2" xfId="1730" xr:uid="{00000000-0005-0000-0000-0000C2060000}"/>
    <cellStyle name="Normal 86 3" xfId="1731" xr:uid="{00000000-0005-0000-0000-0000C3060000}"/>
    <cellStyle name="Normal 87" xfId="1732" xr:uid="{00000000-0005-0000-0000-0000C4060000}"/>
    <cellStyle name="Normal 87 2" xfId="1733" xr:uid="{00000000-0005-0000-0000-0000C5060000}"/>
    <cellStyle name="Normal 87 2 2" xfId="1734" xr:uid="{00000000-0005-0000-0000-0000C6060000}"/>
    <cellStyle name="Normal 87 3" xfId="1735" xr:uid="{00000000-0005-0000-0000-0000C7060000}"/>
    <cellStyle name="Normal 88" xfId="1736" xr:uid="{00000000-0005-0000-0000-0000C8060000}"/>
    <cellStyle name="Normal 88 2" xfId="1737" xr:uid="{00000000-0005-0000-0000-0000C9060000}"/>
    <cellStyle name="Normal 88 2 2" xfId="1738" xr:uid="{00000000-0005-0000-0000-0000CA060000}"/>
    <cellStyle name="Normal 88 3" xfId="1739" xr:uid="{00000000-0005-0000-0000-0000CB060000}"/>
    <cellStyle name="Normal 89" xfId="1740" xr:uid="{00000000-0005-0000-0000-0000CC060000}"/>
    <cellStyle name="Normal 89 2" xfId="1741" xr:uid="{00000000-0005-0000-0000-0000CD060000}"/>
    <cellStyle name="Normal 89 2 2" xfId="1742" xr:uid="{00000000-0005-0000-0000-0000CE060000}"/>
    <cellStyle name="Normal 89 3" xfId="1743" xr:uid="{00000000-0005-0000-0000-0000CF060000}"/>
    <cellStyle name="Normal 9" xfId="1744" xr:uid="{00000000-0005-0000-0000-0000D0060000}"/>
    <cellStyle name="Normal 9 2" xfId="1745" xr:uid="{00000000-0005-0000-0000-0000D1060000}"/>
    <cellStyle name="Normal 9 3" xfId="1746" xr:uid="{00000000-0005-0000-0000-0000D2060000}"/>
    <cellStyle name="Normal 9 4" xfId="1747" xr:uid="{00000000-0005-0000-0000-0000D3060000}"/>
    <cellStyle name="Normal 9 4 2" xfId="1748" xr:uid="{00000000-0005-0000-0000-0000D4060000}"/>
    <cellStyle name="Normal 9 4 2 2" xfId="1749" xr:uid="{00000000-0005-0000-0000-0000D5060000}"/>
    <cellStyle name="Normal 9 4 3" xfId="1750" xr:uid="{00000000-0005-0000-0000-0000D6060000}"/>
    <cellStyle name="Normal 90" xfId="1751" xr:uid="{00000000-0005-0000-0000-0000D7060000}"/>
    <cellStyle name="Normal 90 2" xfId="1752" xr:uid="{00000000-0005-0000-0000-0000D8060000}"/>
    <cellStyle name="Normal 90 2 2" xfId="1753" xr:uid="{00000000-0005-0000-0000-0000D9060000}"/>
    <cellStyle name="Normal 90 3" xfId="1754" xr:uid="{00000000-0005-0000-0000-0000DA060000}"/>
    <cellStyle name="Normal 91" xfId="1755" xr:uid="{00000000-0005-0000-0000-0000DB060000}"/>
    <cellStyle name="Normal 91 2" xfId="1756" xr:uid="{00000000-0005-0000-0000-0000DC060000}"/>
    <cellStyle name="Normal 91 2 2" xfId="1757" xr:uid="{00000000-0005-0000-0000-0000DD060000}"/>
    <cellStyle name="Normal 91 3" xfId="1758" xr:uid="{00000000-0005-0000-0000-0000DE060000}"/>
    <cellStyle name="Normal 92" xfId="1759" xr:uid="{00000000-0005-0000-0000-0000DF060000}"/>
    <cellStyle name="Normal 92 2" xfId="1760" xr:uid="{00000000-0005-0000-0000-0000E0060000}"/>
    <cellStyle name="Normal 92 2 2" xfId="1761" xr:uid="{00000000-0005-0000-0000-0000E1060000}"/>
    <cellStyle name="Normal 92 3" xfId="1762" xr:uid="{00000000-0005-0000-0000-0000E2060000}"/>
    <cellStyle name="Normal 93" xfId="1763" xr:uid="{00000000-0005-0000-0000-0000E3060000}"/>
    <cellStyle name="Normal 93 2" xfId="1764" xr:uid="{00000000-0005-0000-0000-0000E4060000}"/>
    <cellStyle name="Normal 93 2 2" xfId="1765" xr:uid="{00000000-0005-0000-0000-0000E5060000}"/>
    <cellStyle name="Normal 93 3" xfId="1766" xr:uid="{00000000-0005-0000-0000-0000E6060000}"/>
    <cellStyle name="Normal 94" xfId="1767" xr:uid="{00000000-0005-0000-0000-0000E7060000}"/>
    <cellStyle name="Normal 94 2" xfId="1768" xr:uid="{00000000-0005-0000-0000-0000E8060000}"/>
    <cellStyle name="Normal 94 2 2" xfId="1769" xr:uid="{00000000-0005-0000-0000-0000E9060000}"/>
    <cellStyle name="Normal 94 3" xfId="1770" xr:uid="{00000000-0005-0000-0000-0000EA060000}"/>
    <cellStyle name="Normal 95" xfId="1771" xr:uid="{00000000-0005-0000-0000-0000EB060000}"/>
    <cellStyle name="Normal 95 2" xfId="1772" xr:uid="{00000000-0005-0000-0000-0000EC060000}"/>
    <cellStyle name="Normal 95 2 2" xfId="1773" xr:uid="{00000000-0005-0000-0000-0000ED060000}"/>
    <cellStyle name="Normal 95 3" xfId="1774" xr:uid="{00000000-0005-0000-0000-0000EE060000}"/>
    <cellStyle name="Normal 96" xfId="1775" xr:uid="{00000000-0005-0000-0000-0000EF060000}"/>
    <cellStyle name="Normal 96 2" xfId="1776" xr:uid="{00000000-0005-0000-0000-0000F0060000}"/>
    <cellStyle name="Normal 96 2 2" xfId="1777" xr:uid="{00000000-0005-0000-0000-0000F1060000}"/>
    <cellStyle name="Normal 96 3" xfId="1778" xr:uid="{00000000-0005-0000-0000-0000F2060000}"/>
    <cellStyle name="Normal 97" xfId="1779" xr:uid="{00000000-0005-0000-0000-0000F3060000}"/>
    <cellStyle name="Normal 97 2" xfId="1780" xr:uid="{00000000-0005-0000-0000-0000F4060000}"/>
    <cellStyle name="Normal 97 2 2" xfId="1781" xr:uid="{00000000-0005-0000-0000-0000F5060000}"/>
    <cellStyle name="Normal 97 3" xfId="1782" xr:uid="{00000000-0005-0000-0000-0000F6060000}"/>
    <cellStyle name="Normal 98" xfId="1783" xr:uid="{00000000-0005-0000-0000-0000F7060000}"/>
    <cellStyle name="Normal 98 2" xfId="1784" xr:uid="{00000000-0005-0000-0000-0000F8060000}"/>
    <cellStyle name="Normal 98 2 2" xfId="1785" xr:uid="{00000000-0005-0000-0000-0000F9060000}"/>
    <cellStyle name="Normal 98 3" xfId="1786" xr:uid="{00000000-0005-0000-0000-0000FA060000}"/>
    <cellStyle name="Normal 99" xfId="1787" xr:uid="{00000000-0005-0000-0000-0000FB060000}"/>
    <cellStyle name="Normal 99 2" xfId="1788" xr:uid="{00000000-0005-0000-0000-0000FC060000}"/>
    <cellStyle name="Normal 99 2 2" xfId="1789" xr:uid="{00000000-0005-0000-0000-0000FD060000}"/>
    <cellStyle name="Normal 99 3" xfId="1790" xr:uid="{00000000-0005-0000-0000-0000FE060000}"/>
    <cellStyle name="Notas 2" xfId="1791" xr:uid="{00000000-0005-0000-0000-0000FF060000}"/>
    <cellStyle name="Notas 2 2" xfId="1792" xr:uid="{00000000-0005-0000-0000-000000070000}"/>
    <cellStyle name="Notas 2 2 2" xfId="1793" xr:uid="{00000000-0005-0000-0000-000001070000}"/>
    <cellStyle name="Notas 2 2 2 2" xfId="1794" xr:uid="{00000000-0005-0000-0000-000002070000}"/>
    <cellStyle name="Notas 2 2 3" xfId="1795" xr:uid="{00000000-0005-0000-0000-000003070000}"/>
    <cellStyle name="Notas 2 3" xfId="1796" xr:uid="{00000000-0005-0000-0000-000004070000}"/>
    <cellStyle name="Notas 2 3 2" xfId="1797" xr:uid="{00000000-0005-0000-0000-000005070000}"/>
    <cellStyle name="Notas 2 3 2 2" xfId="1798" xr:uid="{00000000-0005-0000-0000-000006070000}"/>
    <cellStyle name="Notas 2 3 3" xfId="1799" xr:uid="{00000000-0005-0000-0000-000007070000}"/>
    <cellStyle name="Notas 2 4" xfId="1800" xr:uid="{00000000-0005-0000-0000-000008070000}"/>
    <cellStyle name="Notas 2 5" xfId="1801" xr:uid="{00000000-0005-0000-0000-000009070000}"/>
    <cellStyle name="Notas 2 5 2" xfId="1802" xr:uid="{00000000-0005-0000-0000-00000A070000}"/>
    <cellStyle name="Notas 2 5 2 2" xfId="1803" xr:uid="{00000000-0005-0000-0000-00000B070000}"/>
    <cellStyle name="Notas 2 5 3" xfId="1804" xr:uid="{00000000-0005-0000-0000-00000C070000}"/>
    <cellStyle name="Notas 2 6" xfId="1805" xr:uid="{00000000-0005-0000-0000-00000D070000}"/>
    <cellStyle name="Notas 2 6 2" xfId="1806" xr:uid="{00000000-0005-0000-0000-00000E070000}"/>
    <cellStyle name="Notas 2 6 2 2" xfId="1807" xr:uid="{00000000-0005-0000-0000-00000F070000}"/>
    <cellStyle name="Notas 2 6 3" xfId="1808" xr:uid="{00000000-0005-0000-0000-000010070000}"/>
    <cellStyle name="Notas 2 7" xfId="1809" xr:uid="{00000000-0005-0000-0000-000011070000}"/>
    <cellStyle name="Notas 2 7 2" xfId="1810" xr:uid="{00000000-0005-0000-0000-000012070000}"/>
    <cellStyle name="Notas 2 7 2 2" xfId="1811" xr:uid="{00000000-0005-0000-0000-000013070000}"/>
    <cellStyle name="Notas 2 7 3" xfId="1812" xr:uid="{00000000-0005-0000-0000-000014070000}"/>
    <cellStyle name="Notas 2 8" xfId="1813" xr:uid="{00000000-0005-0000-0000-000015070000}"/>
    <cellStyle name="Notas 2 8 2" xfId="1814" xr:uid="{00000000-0005-0000-0000-000016070000}"/>
    <cellStyle name="Notas 2 9" xfId="1815" xr:uid="{00000000-0005-0000-0000-000017070000}"/>
    <cellStyle name="Notas 3" xfId="1816" xr:uid="{00000000-0005-0000-0000-000018070000}"/>
    <cellStyle name="Notas 3 2" xfId="1817" xr:uid="{00000000-0005-0000-0000-000019070000}"/>
    <cellStyle name="Notas 3 2 2" xfId="1818" xr:uid="{00000000-0005-0000-0000-00001A070000}"/>
    <cellStyle name="Notas 3 3" xfId="1819" xr:uid="{00000000-0005-0000-0000-00001B070000}"/>
    <cellStyle name="Notas 4" xfId="1820" xr:uid="{00000000-0005-0000-0000-00001C070000}"/>
    <cellStyle name="Notas 4 2" xfId="1821" xr:uid="{00000000-0005-0000-0000-00001D070000}"/>
    <cellStyle name="Notas 4 2 2" xfId="1822" xr:uid="{00000000-0005-0000-0000-00001E070000}"/>
    <cellStyle name="Notas 4 3" xfId="1823" xr:uid="{00000000-0005-0000-0000-00001F070000}"/>
    <cellStyle name="Notas 5" xfId="1824" xr:uid="{00000000-0005-0000-0000-000020070000}"/>
    <cellStyle name="Notas 5 2" xfId="1825" xr:uid="{00000000-0005-0000-0000-000021070000}"/>
    <cellStyle name="Notas 5 2 2" xfId="1826" xr:uid="{00000000-0005-0000-0000-000022070000}"/>
    <cellStyle name="Notas 5 3" xfId="1827" xr:uid="{00000000-0005-0000-0000-000023070000}"/>
    <cellStyle name="Notas 6" xfId="1828" xr:uid="{00000000-0005-0000-0000-000024070000}"/>
    <cellStyle name="Notas 6 2" xfId="1829" xr:uid="{00000000-0005-0000-0000-000025070000}"/>
    <cellStyle name="Notas 6 2 2" xfId="1830" xr:uid="{00000000-0005-0000-0000-000026070000}"/>
    <cellStyle name="Notas 6 3" xfId="1831" xr:uid="{00000000-0005-0000-0000-000027070000}"/>
    <cellStyle name="Notas 7" xfId="1832" xr:uid="{00000000-0005-0000-0000-000028070000}"/>
    <cellStyle name="Notas 7 2" xfId="1833" xr:uid="{00000000-0005-0000-0000-000029070000}"/>
    <cellStyle name="Notas 8" xfId="1834" xr:uid="{00000000-0005-0000-0000-00002A070000}"/>
    <cellStyle name="Percent_fotfcor" xfId="1835" xr:uid="{00000000-0005-0000-0000-00002B070000}"/>
    <cellStyle name="Porcentaje 10" xfId="1836" xr:uid="{00000000-0005-0000-0000-00002C070000}"/>
    <cellStyle name="Porcentaje 10 2" xfId="1837" xr:uid="{00000000-0005-0000-0000-00002D070000}"/>
    <cellStyle name="Porcentaje 10 2 2" xfId="1838" xr:uid="{00000000-0005-0000-0000-00002E070000}"/>
    <cellStyle name="Porcentaje 10 3" xfId="1839" xr:uid="{00000000-0005-0000-0000-00002F070000}"/>
    <cellStyle name="Porcentaje 11" xfId="1840" xr:uid="{00000000-0005-0000-0000-000030070000}"/>
    <cellStyle name="Porcentaje 11 2" xfId="1841" xr:uid="{00000000-0005-0000-0000-000031070000}"/>
    <cellStyle name="Porcentaje 11 2 2" xfId="1842" xr:uid="{00000000-0005-0000-0000-000032070000}"/>
    <cellStyle name="Porcentaje 11 3" xfId="1843" xr:uid="{00000000-0005-0000-0000-000033070000}"/>
    <cellStyle name="Porcentaje 12" xfId="1844" xr:uid="{00000000-0005-0000-0000-000034070000}"/>
    <cellStyle name="Porcentaje 12 2" xfId="1845" xr:uid="{00000000-0005-0000-0000-000035070000}"/>
    <cellStyle name="Porcentaje 13" xfId="1846" xr:uid="{00000000-0005-0000-0000-000036070000}"/>
    <cellStyle name="Porcentaje 2" xfId="1847" xr:uid="{00000000-0005-0000-0000-000037070000}"/>
    <cellStyle name="Porcentaje 2 10" xfId="1848" xr:uid="{00000000-0005-0000-0000-000038070000}"/>
    <cellStyle name="Porcentaje 2 10 2" xfId="1849" xr:uid="{00000000-0005-0000-0000-000039070000}"/>
    <cellStyle name="Porcentaje 2 10 2 2" xfId="1850" xr:uid="{00000000-0005-0000-0000-00003A070000}"/>
    <cellStyle name="Porcentaje 2 10 3" xfId="1851" xr:uid="{00000000-0005-0000-0000-00003B070000}"/>
    <cellStyle name="Porcentaje 2 11" xfId="1852" xr:uid="{00000000-0005-0000-0000-00003C070000}"/>
    <cellStyle name="Porcentaje 2 11 2" xfId="1853" xr:uid="{00000000-0005-0000-0000-00003D070000}"/>
    <cellStyle name="Porcentaje 2 12" xfId="1854" xr:uid="{00000000-0005-0000-0000-00003E070000}"/>
    <cellStyle name="Porcentaje 2 2" xfId="1855" xr:uid="{00000000-0005-0000-0000-00003F070000}"/>
    <cellStyle name="Porcentaje 2 2 2" xfId="1856" xr:uid="{00000000-0005-0000-0000-000040070000}"/>
    <cellStyle name="Porcentaje 2 2 2 2" xfId="1857" xr:uid="{00000000-0005-0000-0000-000041070000}"/>
    <cellStyle name="Porcentaje 2 2 2 2 2" xfId="1858" xr:uid="{00000000-0005-0000-0000-000042070000}"/>
    <cellStyle name="Porcentaje 2 2 2 2 2 2" xfId="1859" xr:uid="{00000000-0005-0000-0000-000043070000}"/>
    <cellStyle name="Porcentaje 2 2 2 2 3" xfId="1860" xr:uid="{00000000-0005-0000-0000-000044070000}"/>
    <cellStyle name="Porcentaje 2 2 2 3" xfId="1861" xr:uid="{00000000-0005-0000-0000-000045070000}"/>
    <cellStyle name="Porcentaje 2 2 2 3 2" xfId="1862" xr:uid="{00000000-0005-0000-0000-000046070000}"/>
    <cellStyle name="Porcentaje 2 2 2 4" xfId="1863" xr:uid="{00000000-0005-0000-0000-000047070000}"/>
    <cellStyle name="Porcentaje 2 2 3" xfId="1864" xr:uid="{00000000-0005-0000-0000-000048070000}"/>
    <cellStyle name="Porcentaje 2 2 3 2" xfId="1865" xr:uid="{00000000-0005-0000-0000-000049070000}"/>
    <cellStyle name="Porcentaje 2 2 3 2 2" xfId="1866" xr:uid="{00000000-0005-0000-0000-00004A070000}"/>
    <cellStyle name="Porcentaje 2 2 3 3" xfId="1867" xr:uid="{00000000-0005-0000-0000-00004B070000}"/>
    <cellStyle name="Porcentaje 2 2 4" xfId="1868" xr:uid="{00000000-0005-0000-0000-00004C070000}"/>
    <cellStyle name="Porcentaje 2 2 4 2" xfId="1869" xr:uid="{00000000-0005-0000-0000-00004D070000}"/>
    <cellStyle name="Porcentaje 2 2 4 2 2" xfId="1870" xr:uid="{00000000-0005-0000-0000-00004E070000}"/>
    <cellStyle name="Porcentaje 2 2 4 3" xfId="1871" xr:uid="{00000000-0005-0000-0000-00004F070000}"/>
    <cellStyle name="Porcentaje 2 2 5" xfId="1872" xr:uid="{00000000-0005-0000-0000-000050070000}"/>
    <cellStyle name="Porcentaje 2 2 5 2" xfId="1873" xr:uid="{00000000-0005-0000-0000-000051070000}"/>
    <cellStyle name="Porcentaje 2 2 5 2 2" xfId="1874" xr:uid="{00000000-0005-0000-0000-000052070000}"/>
    <cellStyle name="Porcentaje 2 2 5 3" xfId="1875" xr:uid="{00000000-0005-0000-0000-000053070000}"/>
    <cellStyle name="Porcentaje 2 2 6" xfId="1876" xr:uid="{00000000-0005-0000-0000-000054070000}"/>
    <cellStyle name="Porcentaje 2 2 6 2" xfId="1877" xr:uid="{00000000-0005-0000-0000-000055070000}"/>
    <cellStyle name="Porcentaje 2 2 6 2 2" xfId="1878" xr:uid="{00000000-0005-0000-0000-000056070000}"/>
    <cellStyle name="Porcentaje 2 2 6 3" xfId="1879" xr:uid="{00000000-0005-0000-0000-000057070000}"/>
    <cellStyle name="Porcentaje 2 2 7" xfId="1880" xr:uid="{00000000-0005-0000-0000-000058070000}"/>
    <cellStyle name="Porcentaje 2 2 7 2" xfId="1881" xr:uid="{00000000-0005-0000-0000-000059070000}"/>
    <cellStyle name="Porcentaje 2 2 8" xfId="1882" xr:uid="{00000000-0005-0000-0000-00005A070000}"/>
    <cellStyle name="Porcentaje 2 3" xfId="1883" xr:uid="{00000000-0005-0000-0000-00005B070000}"/>
    <cellStyle name="Porcentaje 2 3 2" xfId="1884" xr:uid="{00000000-0005-0000-0000-00005C070000}"/>
    <cellStyle name="Porcentaje 2 3 2 2" xfId="1885" xr:uid="{00000000-0005-0000-0000-00005D070000}"/>
    <cellStyle name="Porcentaje 2 3 2 2 2" xfId="1886" xr:uid="{00000000-0005-0000-0000-00005E070000}"/>
    <cellStyle name="Porcentaje 2 3 2 2 2 2" xfId="1887" xr:uid="{00000000-0005-0000-0000-00005F070000}"/>
    <cellStyle name="Porcentaje 2 3 2 2 3" xfId="1888" xr:uid="{00000000-0005-0000-0000-000060070000}"/>
    <cellStyle name="Porcentaje 2 3 2 3" xfId="1889" xr:uid="{00000000-0005-0000-0000-000061070000}"/>
    <cellStyle name="Porcentaje 2 3 2 3 2" xfId="1890" xr:uid="{00000000-0005-0000-0000-000062070000}"/>
    <cellStyle name="Porcentaje 2 3 2 4" xfId="1891" xr:uid="{00000000-0005-0000-0000-000063070000}"/>
    <cellStyle name="Porcentaje 2 3 3" xfId="1892" xr:uid="{00000000-0005-0000-0000-000064070000}"/>
    <cellStyle name="Porcentaje 2 3 3 2" xfId="1893" xr:uid="{00000000-0005-0000-0000-000065070000}"/>
    <cellStyle name="Porcentaje 2 3 3 2 2" xfId="1894" xr:uid="{00000000-0005-0000-0000-000066070000}"/>
    <cellStyle name="Porcentaje 2 3 3 3" xfId="1895" xr:uid="{00000000-0005-0000-0000-000067070000}"/>
    <cellStyle name="Porcentaje 2 3 4" xfId="1896" xr:uid="{00000000-0005-0000-0000-000068070000}"/>
    <cellStyle name="Porcentaje 2 3 4 2" xfId="1897" xr:uid="{00000000-0005-0000-0000-000069070000}"/>
    <cellStyle name="Porcentaje 2 3 4 2 2" xfId="1898" xr:uid="{00000000-0005-0000-0000-00006A070000}"/>
    <cellStyle name="Porcentaje 2 3 4 3" xfId="1899" xr:uid="{00000000-0005-0000-0000-00006B070000}"/>
    <cellStyle name="Porcentaje 2 3 5" xfId="1900" xr:uid="{00000000-0005-0000-0000-00006C070000}"/>
    <cellStyle name="Porcentaje 2 3 5 2" xfId="1901" xr:uid="{00000000-0005-0000-0000-00006D070000}"/>
    <cellStyle name="Porcentaje 2 3 5 2 2" xfId="1902" xr:uid="{00000000-0005-0000-0000-00006E070000}"/>
    <cellStyle name="Porcentaje 2 3 5 3" xfId="1903" xr:uid="{00000000-0005-0000-0000-00006F070000}"/>
    <cellStyle name="Porcentaje 2 3 6" xfId="1904" xr:uid="{00000000-0005-0000-0000-000070070000}"/>
    <cellStyle name="Porcentaje 2 3 6 2" xfId="1905" xr:uid="{00000000-0005-0000-0000-000071070000}"/>
    <cellStyle name="Porcentaje 2 3 6 2 2" xfId="1906" xr:uid="{00000000-0005-0000-0000-000072070000}"/>
    <cellStyle name="Porcentaje 2 3 6 3" xfId="1907" xr:uid="{00000000-0005-0000-0000-000073070000}"/>
    <cellStyle name="Porcentaje 2 3 7" xfId="1908" xr:uid="{00000000-0005-0000-0000-000074070000}"/>
    <cellStyle name="Porcentaje 2 3 7 2" xfId="1909" xr:uid="{00000000-0005-0000-0000-000075070000}"/>
    <cellStyle name="Porcentaje 2 3 8" xfId="1910" xr:uid="{00000000-0005-0000-0000-000076070000}"/>
    <cellStyle name="Porcentaje 2 4" xfId="1911" xr:uid="{00000000-0005-0000-0000-000077070000}"/>
    <cellStyle name="Porcentaje 2 4 2" xfId="1912" xr:uid="{00000000-0005-0000-0000-000078070000}"/>
    <cellStyle name="Porcentaje 2 4 2 2" xfId="1913" xr:uid="{00000000-0005-0000-0000-000079070000}"/>
    <cellStyle name="Porcentaje 2 4 2 2 2" xfId="1914" xr:uid="{00000000-0005-0000-0000-00007A070000}"/>
    <cellStyle name="Porcentaje 2 4 2 3" xfId="1915" xr:uid="{00000000-0005-0000-0000-00007B070000}"/>
    <cellStyle name="Porcentaje 2 4 3" xfId="1916" xr:uid="{00000000-0005-0000-0000-00007C070000}"/>
    <cellStyle name="Porcentaje 2 4 3 2" xfId="1917" xr:uid="{00000000-0005-0000-0000-00007D070000}"/>
    <cellStyle name="Porcentaje 2 4 4" xfId="1918" xr:uid="{00000000-0005-0000-0000-00007E070000}"/>
    <cellStyle name="Porcentaje 2 5" xfId="1919" xr:uid="{00000000-0005-0000-0000-00007F070000}"/>
    <cellStyle name="Porcentaje 2 5 2" xfId="1920" xr:uid="{00000000-0005-0000-0000-000080070000}"/>
    <cellStyle name="Porcentaje 2 5 2 2" xfId="1921" xr:uid="{00000000-0005-0000-0000-000081070000}"/>
    <cellStyle name="Porcentaje 2 5 3" xfId="1922" xr:uid="{00000000-0005-0000-0000-000082070000}"/>
    <cellStyle name="Porcentaje 2 6" xfId="1923" xr:uid="{00000000-0005-0000-0000-000083070000}"/>
    <cellStyle name="Porcentaje 2 6 2" xfId="1924" xr:uid="{00000000-0005-0000-0000-000084070000}"/>
    <cellStyle name="Porcentaje 2 6 2 2" xfId="1925" xr:uid="{00000000-0005-0000-0000-000085070000}"/>
    <cellStyle name="Porcentaje 2 6 3" xfId="1926" xr:uid="{00000000-0005-0000-0000-000086070000}"/>
    <cellStyle name="Porcentaje 2 7" xfId="1927" xr:uid="{00000000-0005-0000-0000-000087070000}"/>
    <cellStyle name="Porcentaje 2 8" xfId="1928" xr:uid="{00000000-0005-0000-0000-000088070000}"/>
    <cellStyle name="Porcentaje 2 8 2" xfId="1929" xr:uid="{00000000-0005-0000-0000-000089070000}"/>
    <cellStyle name="Porcentaje 2 8 2 2" xfId="1930" xr:uid="{00000000-0005-0000-0000-00008A070000}"/>
    <cellStyle name="Porcentaje 2 8 3" xfId="1931" xr:uid="{00000000-0005-0000-0000-00008B070000}"/>
    <cellStyle name="Porcentaje 2 9" xfId="1932" xr:uid="{00000000-0005-0000-0000-00008C070000}"/>
    <cellStyle name="Porcentaje 2 9 2" xfId="1933" xr:uid="{00000000-0005-0000-0000-00008D070000}"/>
    <cellStyle name="Porcentaje 2 9 2 2" xfId="1934" xr:uid="{00000000-0005-0000-0000-00008E070000}"/>
    <cellStyle name="Porcentaje 2 9 3" xfId="1935" xr:uid="{00000000-0005-0000-0000-00008F070000}"/>
    <cellStyle name="Porcentaje 3" xfId="1936" xr:uid="{00000000-0005-0000-0000-000090070000}"/>
    <cellStyle name="Porcentaje 3 10" xfId="1937" xr:uid="{00000000-0005-0000-0000-000091070000}"/>
    <cellStyle name="Porcentaje 3 2" xfId="1938" xr:uid="{00000000-0005-0000-0000-000092070000}"/>
    <cellStyle name="Porcentaje 3 2 2" xfId="1939" xr:uid="{00000000-0005-0000-0000-000093070000}"/>
    <cellStyle name="Porcentaje 3 2 2 2" xfId="1940" xr:uid="{00000000-0005-0000-0000-000094070000}"/>
    <cellStyle name="Porcentaje 3 2 2 2 2" xfId="1941" xr:uid="{00000000-0005-0000-0000-000095070000}"/>
    <cellStyle name="Porcentaje 3 2 2 2 2 2" xfId="1942" xr:uid="{00000000-0005-0000-0000-000096070000}"/>
    <cellStyle name="Porcentaje 3 2 2 2 3" xfId="1943" xr:uid="{00000000-0005-0000-0000-000097070000}"/>
    <cellStyle name="Porcentaje 3 2 2 3" xfId="1944" xr:uid="{00000000-0005-0000-0000-000098070000}"/>
    <cellStyle name="Porcentaje 3 2 2 3 2" xfId="1945" xr:uid="{00000000-0005-0000-0000-000099070000}"/>
    <cellStyle name="Porcentaje 3 2 2 4" xfId="1946" xr:uid="{00000000-0005-0000-0000-00009A070000}"/>
    <cellStyle name="Porcentaje 3 2 3" xfId="1947" xr:uid="{00000000-0005-0000-0000-00009B070000}"/>
    <cellStyle name="Porcentaje 3 2 3 2" xfId="1948" xr:uid="{00000000-0005-0000-0000-00009C070000}"/>
    <cellStyle name="Porcentaje 3 2 3 2 2" xfId="1949" xr:uid="{00000000-0005-0000-0000-00009D070000}"/>
    <cellStyle name="Porcentaje 3 2 3 3" xfId="1950" xr:uid="{00000000-0005-0000-0000-00009E070000}"/>
    <cellStyle name="Porcentaje 3 2 4" xfId="1951" xr:uid="{00000000-0005-0000-0000-00009F070000}"/>
    <cellStyle name="Porcentaje 3 2 4 2" xfId="1952" xr:uid="{00000000-0005-0000-0000-0000A0070000}"/>
    <cellStyle name="Porcentaje 3 2 4 2 2" xfId="1953" xr:uid="{00000000-0005-0000-0000-0000A1070000}"/>
    <cellStyle name="Porcentaje 3 2 4 3" xfId="1954" xr:uid="{00000000-0005-0000-0000-0000A2070000}"/>
    <cellStyle name="Porcentaje 3 2 5" xfId="1955" xr:uid="{00000000-0005-0000-0000-0000A3070000}"/>
    <cellStyle name="Porcentaje 3 2 5 2" xfId="1956" xr:uid="{00000000-0005-0000-0000-0000A4070000}"/>
    <cellStyle name="Porcentaje 3 2 5 2 2" xfId="1957" xr:uid="{00000000-0005-0000-0000-0000A5070000}"/>
    <cellStyle name="Porcentaje 3 2 5 3" xfId="1958" xr:uid="{00000000-0005-0000-0000-0000A6070000}"/>
    <cellStyle name="Porcentaje 3 2 6" xfId="1959" xr:uid="{00000000-0005-0000-0000-0000A7070000}"/>
    <cellStyle name="Porcentaje 3 2 6 2" xfId="1960" xr:uid="{00000000-0005-0000-0000-0000A8070000}"/>
    <cellStyle name="Porcentaje 3 2 6 2 2" xfId="1961" xr:uid="{00000000-0005-0000-0000-0000A9070000}"/>
    <cellStyle name="Porcentaje 3 2 6 3" xfId="1962" xr:uid="{00000000-0005-0000-0000-0000AA070000}"/>
    <cellStyle name="Porcentaje 3 2 7" xfId="1963" xr:uid="{00000000-0005-0000-0000-0000AB070000}"/>
    <cellStyle name="Porcentaje 3 2 7 2" xfId="1964" xr:uid="{00000000-0005-0000-0000-0000AC070000}"/>
    <cellStyle name="Porcentaje 3 2 8" xfId="1965" xr:uid="{00000000-0005-0000-0000-0000AD070000}"/>
    <cellStyle name="Porcentaje 3 3" xfId="1966" xr:uid="{00000000-0005-0000-0000-0000AE070000}"/>
    <cellStyle name="Porcentaje 3 3 2" xfId="1967" xr:uid="{00000000-0005-0000-0000-0000AF070000}"/>
    <cellStyle name="Porcentaje 3 3 2 2" xfId="1968" xr:uid="{00000000-0005-0000-0000-0000B0070000}"/>
    <cellStyle name="Porcentaje 3 3 2 2 2" xfId="1969" xr:uid="{00000000-0005-0000-0000-0000B1070000}"/>
    <cellStyle name="Porcentaje 3 3 2 2 2 2" xfId="1970" xr:uid="{00000000-0005-0000-0000-0000B2070000}"/>
    <cellStyle name="Porcentaje 3 3 2 2 3" xfId="1971" xr:uid="{00000000-0005-0000-0000-0000B3070000}"/>
    <cellStyle name="Porcentaje 3 3 2 3" xfId="1972" xr:uid="{00000000-0005-0000-0000-0000B4070000}"/>
    <cellStyle name="Porcentaje 3 3 2 3 2" xfId="1973" xr:uid="{00000000-0005-0000-0000-0000B5070000}"/>
    <cellStyle name="Porcentaje 3 3 2 4" xfId="1974" xr:uid="{00000000-0005-0000-0000-0000B6070000}"/>
    <cellStyle name="Porcentaje 3 3 3" xfId="1975" xr:uid="{00000000-0005-0000-0000-0000B7070000}"/>
    <cellStyle name="Porcentaje 3 3 3 2" xfId="1976" xr:uid="{00000000-0005-0000-0000-0000B8070000}"/>
    <cellStyle name="Porcentaje 3 3 3 2 2" xfId="1977" xr:uid="{00000000-0005-0000-0000-0000B9070000}"/>
    <cellStyle name="Porcentaje 3 3 3 3" xfId="1978" xr:uid="{00000000-0005-0000-0000-0000BA070000}"/>
    <cellStyle name="Porcentaje 3 3 4" xfId="1979" xr:uid="{00000000-0005-0000-0000-0000BB070000}"/>
    <cellStyle name="Porcentaje 3 3 4 2" xfId="1980" xr:uid="{00000000-0005-0000-0000-0000BC070000}"/>
    <cellStyle name="Porcentaje 3 3 4 2 2" xfId="1981" xr:uid="{00000000-0005-0000-0000-0000BD070000}"/>
    <cellStyle name="Porcentaje 3 3 4 3" xfId="1982" xr:uid="{00000000-0005-0000-0000-0000BE070000}"/>
    <cellStyle name="Porcentaje 3 3 5" xfId="1983" xr:uid="{00000000-0005-0000-0000-0000BF070000}"/>
    <cellStyle name="Porcentaje 3 3 5 2" xfId="1984" xr:uid="{00000000-0005-0000-0000-0000C0070000}"/>
    <cellStyle name="Porcentaje 3 3 5 2 2" xfId="1985" xr:uid="{00000000-0005-0000-0000-0000C1070000}"/>
    <cellStyle name="Porcentaje 3 3 5 3" xfId="1986" xr:uid="{00000000-0005-0000-0000-0000C2070000}"/>
    <cellStyle name="Porcentaje 3 3 6" xfId="1987" xr:uid="{00000000-0005-0000-0000-0000C3070000}"/>
    <cellStyle name="Porcentaje 3 3 6 2" xfId="1988" xr:uid="{00000000-0005-0000-0000-0000C4070000}"/>
    <cellStyle name="Porcentaje 3 3 6 2 2" xfId="1989" xr:uid="{00000000-0005-0000-0000-0000C5070000}"/>
    <cellStyle name="Porcentaje 3 3 6 3" xfId="1990" xr:uid="{00000000-0005-0000-0000-0000C6070000}"/>
    <cellStyle name="Porcentaje 3 3 7" xfId="1991" xr:uid="{00000000-0005-0000-0000-0000C7070000}"/>
    <cellStyle name="Porcentaje 3 3 7 2" xfId="1992" xr:uid="{00000000-0005-0000-0000-0000C8070000}"/>
    <cellStyle name="Porcentaje 3 3 8" xfId="1993" xr:uid="{00000000-0005-0000-0000-0000C9070000}"/>
    <cellStyle name="Porcentaje 3 4" xfId="1994" xr:uid="{00000000-0005-0000-0000-0000CA070000}"/>
    <cellStyle name="Porcentaje 3 4 2" xfId="1995" xr:uid="{00000000-0005-0000-0000-0000CB070000}"/>
    <cellStyle name="Porcentaje 3 4 2 2" xfId="1996" xr:uid="{00000000-0005-0000-0000-0000CC070000}"/>
    <cellStyle name="Porcentaje 3 4 2 2 2" xfId="1997" xr:uid="{00000000-0005-0000-0000-0000CD070000}"/>
    <cellStyle name="Porcentaje 3 4 2 3" xfId="1998" xr:uid="{00000000-0005-0000-0000-0000CE070000}"/>
    <cellStyle name="Porcentaje 3 4 3" xfId="1999" xr:uid="{00000000-0005-0000-0000-0000CF070000}"/>
    <cellStyle name="Porcentaje 3 4 3 2" xfId="2000" xr:uid="{00000000-0005-0000-0000-0000D0070000}"/>
    <cellStyle name="Porcentaje 3 4 4" xfId="2001" xr:uid="{00000000-0005-0000-0000-0000D1070000}"/>
    <cellStyle name="Porcentaje 3 5" xfId="2002" xr:uid="{00000000-0005-0000-0000-0000D2070000}"/>
    <cellStyle name="Porcentaje 3 5 2" xfId="2003" xr:uid="{00000000-0005-0000-0000-0000D3070000}"/>
    <cellStyle name="Porcentaje 3 5 2 2" xfId="2004" xr:uid="{00000000-0005-0000-0000-0000D4070000}"/>
    <cellStyle name="Porcentaje 3 5 3" xfId="2005" xr:uid="{00000000-0005-0000-0000-0000D5070000}"/>
    <cellStyle name="Porcentaje 3 6" xfId="2006" xr:uid="{00000000-0005-0000-0000-0000D6070000}"/>
    <cellStyle name="Porcentaje 3 6 2" xfId="2007" xr:uid="{00000000-0005-0000-0000-0000D7070000}"/>
    <cellStyle name="Porcentaje 3 6 2 2" xfId="2008" xr:uid="{00000000-0005-0000-0000-0000D8070000}"/>
    <cellStyle name="Porcentaje 3 6 3" xfId="2009" xr:uid="{00000000-0005-0000-0000-0000D9070000}"/>
    <cellStyle name="Porcentaje 3 7" xfId="2010" xr:uid="{00000000-0005-0000-0000-0000DA070000}"/>
    <cellStyle name="Porcentaje 3 7 2" xfId="2011" xr:uid="{00000000-0005-0000-0000-0000DB070000}"/>
    <cellStyle name="Porcentaje 3 7 2 2" xfId="2012" xr:uid="{00000000-0005-0000-0000-0000DC070000}"/>
    <cellStyle name="Porcentaje 3 7 3" xfId="2013" xr:uid="{00000000-0005-0000-0000-0000DD070000}"/>
    <cellStyle name="Porcentaje 3 8" xfId="2014" xr:uid="{00000000-0005-0000-0000-0000DE070000}"/>
    <cellStyle name="Porcentaje 3 8 2" xfId="2015" xr:uid="{00000000-0005-0000-0000-0000DF070000}"/>
    <cellStyle name="Porcentaje 3 8 2 2" xfId="2016" xr:uid="{00000000-0005-0000-0000-0000E0070000}"/>
    <cellStyle name="Porcentaje 3 8 3" xfId="2017" xr:uid="{00000000-0005-0000-0000-0000E1070000}"/>
    <cellStyle name="Porcentaje 3 9" xfId="2018" xr:uid="{00000000-0005-0000-0000-0000E2070000}"/>
    <cellStyle name="Porcentaje 3 9 2" xfId="2019" xr:uid="{00000000-0005-0000-0000-0000E3070000}"/>
    <cellStyle name="Porcentaje 4" xfId="2020" xr:uid="{00000000-0005-0000-0000-0000E4070000}"/>
    <cellStyle name="Porcentaje 4 2" xfId="2021" xr:uid="{00000000-0005-0000-0000-0000E5070000}"/>
    <cellStyle name="Porcentaje 4 2 2" xfId="2022" xr:uid="{00000000-0005-0000-0000-0000E6070000}"/>
    <cellStyle name="Porcentaje 4 2 2 2" xfId="2023" xr:uid="{00000000-0005-0000-0000-0000E7070000}"/>
    <cellStyle name="Porcentaje 4 2 2 2 2" xfId="2024" xr:uid="{00000000-0005-0000-0000-0000E8070000}"/>
    <cellStyle name="Porcentaje 4 2 2 3" xfId="2025" xr:uid="{00000000-0005-0000-0000-0000E9070000}"/>
    <cellStyle name="Porcentaje 4 2 3" xfId="2026" xr:uid="{00000000-0005-0000-0000-0000EA070000}"/>
    <cellStyle name="Porcentaje 4 2 3 2" xfId="2027" xr:uid="{00000000-0005-0000-0000-0000EB070000}"/>
    <cellStyle name="Porcentaje 4 2 4" xfId="2028" xr:uid="{00000000-0005-0000-0000-0000EC070000}"/>
    <cellStyle name="Porcentaje 4 3" xfId="2029" xr:uid="{00000000-0005-0000-0000-0000ED070000}"/>
    <cellStyle name="Porcentaje 4 3 2" xfId="2030" xr:uid="{00000000-0005-0000-0000-0000EE070000}"/>
    <cellStyle name="Porcentaje 4 3 2 2" xfId="2031" xr:uid="{00000000-0005-0000-0000-0000EF070000}"/>
    <cellStyle name="Porcentaje 4 3 3" xfId="2032" xr:uid="{00000000-0005-0000-0000-0000F0070000}"/>
    <cellStyle name="Porcentaje 4 4" xfId="2033" xr:uid="{00000000-0005-0000-0000-0000F1070000}"/>
    <cellStyle name="Porcentaje 4 4 2" xfId="2034" xr:uid="{00000000-0005-0000-0000-0000F2070000}"/>
    <cellStyle name="Porcentaje 4 4 2 2" xfId="2035" xr:uid="{00000000-0005-0000-0000-0000F3070000}"/>
    <cellStyle name="Porcentaje 4 4 3" xfId="2036" xr:uid="{00000000-0005-0000-0000-0000F4070000}"/>
    <cellStyle name="Porcentaje 4 5" xfId="2037" xr:uid="{00000000-0005-0000-0000-0000F5070000}"/>
    <cellStyle name="Porcentaje 4 5 2" xfId="2038" xr:uid="{00000000-0005-0000-0000-0000F6070000}"/>
    <cellStyle name="Porcentaje 4 5 2 2" xfId="2039" xr:uid="{00000000-0005-0000-0000-0000F7070000}"/>
    <cellStyle name="Porcentaje 4 5 3" xfId="2040" xr:uid="{00000000-0005-0000-0000-0000F8070000}"/>
    <cellStyle name="Porcentaje 4 6" xfId="2041" xr:uid="{00000000-0005-0000-0000-0000F9070000}"/>
    <cellStyle name="Porcentaje 4 6 2" xfId="2042" xr:uid="{00000000-0005-0000-0000-0000FA070000}"/>
    <cellStyle name="Porcentaje 4 6 2 2" xfId="2043" xr:uid="{00000000-0005-0000-0000-0000FB070000}"/>
    <cellStyle name="Porcentaje 4 6 3" xfId="2044" xr:uid="{00000000-0005-0000-0000-0000FC070000}"/>
    <cellStyle name="Porcentaje 4 7" xfId="2045" xr:uid="{00000000-0005-0000-0000-0000FD070000}"/>
    <cellStyle name="Porcentaje 4 7 2" xfId="2046" xr:uid="{00000000-0005-0000-0000-0000FE070000}"/>
    <cellStyle name="Porcentaje 4 8" xfId="2047" xr:uid="{00000000-0005-0000-0000-0000FF070000}"/>
    <cellStyle name="Porcentaje 5" xfId="2048" xr:uid="{00000000-0005-0000-0000-000000080000}"/>
    <cellStyle name="Porcentaje 5 2" xfId="2049" xr:uid="{00000000-0005-0000-0000-000001080000}"/>
    <cellStyle name="Porcentaje 5 2 2" xfId="2050" xr:uid="{00000000-0005-0000-0000-000002080000}"/>
    <cellStyle name="Porcentaje 5 2 2 2" xfId="2051" xr:uid="{00000000-0005-0000-0000-000003080000}"/>
    <cellStyle name="Porcentaje 5 2 2 2 2" xfId="2052" xr:uid="{00000000-0005-0000-0000-000004080000}"/>
    <cellStyle name="Porcentaje 5 2 2 3" xfId="2053" xr:uid="{00000000-0005-0000-0000-000005080000}"/>
    <cellStyle name="Porcentaje 5 2 3" xfId="2054" xr:uid="{00000000-0005-0000-0000-000006080000}"/>
    <cellStyle name="Porcentaje 5 2 3 2" xfId="2055" xr:uid="{00000000-0005-0000-0000-000007080000}"/>
    <cellStyle name="Porcentaje 5 2 4" xfId="2056" xr:uid="{00000000-0005-0000-0000-000008080000}"/>
    <cellStyle name="Porcentaje 5 3" xfId="2057" xr:uid="{00000000-0005-0000-0000-000009080000}"/>
    <cellStyle name="Porcentaje 5 3 2" xfId="2058" xr:uid="{00000000-0005-0000-0000-00000A080000}"/>
    <cellStyle name="Porcentaje 5 3 2 2" xfId="2059" xr:uid="{00000000-0005-0000-0000-00000B080000}"/>
    <cellStyle name="Porcentaje 5 3 3" xfId="2060" xr:uid="{00000000-0005-0000-0000-00000C080000}"/>
    <cellStyle name="Porcentaje 5 4" xfId="2061" xr:uid="{00000000-0005-0000-0000-00000D080000}"/>
    <cellStyle name="Porcentaje 5 4 2" xfId="2062" xr:uid="{00000000-0005-0000-0000-00000E080000}"/>
    <cellStyle name="Porcentaje 5 4 2 2" xfId="2063" xr:uid="{00000000-0005-0000-0000-00000F080000}"/>
    <cellStyle name="Porcentaje 5 4 3" xfId="2064" xr:uid="{00000000-0005-0000-0000-000010080000}"/>
    <cellStyle name="Porcentaje 5 5" xfId="2065" xr:uid="{00000000-0005-0000-0000-000011080000}"/>
    <cellStyle name="Porcentaje 5 5 2" xfId="2066" xr:uid="{00000000-0005-0000-0000-000012080000}"/>
    <cellStyle name="Porcentaje 5 5 2 2" xfId="2067" xr:uid="{00000000-0005-0000-0000-000013080000}"/>
    <cellStyle name="Porcentaje 5 5 3" xfId="2068" xr:uid="{00000000-0005-0000-0000-000014080000}"/>
    <cellStyle name="Porcentaje 5 6" xfId="2069" xr:uid="{00000000-0005-0000-0000-000015080000}"/>
    <cellStyle name="Porcentaje 5 6 2" xfId="2070" xr:uid="{00000000-0005-0000-0000-000016080000}"/>
    <cellStyle name="Porcentaje 5 6 2 2" xfId="2071" xr:uid="{00000000-0005-0000-0000-000017080000}"/>
    <cellStyle name="Porcentaje 5 6 3" xfId="2072" xr:uid="{00000000-0005-0000-0000-000018080000}"/>
    <cellStyle name="Porcentaje 5 7" xfId="2073" xr:uid="{00000000-0005-0000-0000-000019080000}"/>
    <cellStyle name="Porcentaje 5 7 2" xfId="2074" xr:uid="{00000000-0005-0000-0000-00001A080000}"/>
    <cellStyle name="Porcentaje 5 8" xfId="2075" xr:uid="{00000000-0005-0000-0000-00001B080000}"/>
    <cellStyle name="Porcentaje 6" xfId="2076" xr:uid="{00000000-0005-0000-0000-00001C080000}"/>
    <cellStyle name="Porcentaje 6 2" xfId="2077" xr:uid="{00000000-0005-0000-0000-00001D080000}"/>
    <cellStyle name="Porcentaje 6 2 2" xfId="2078" xr:uid="{00000000-0005-0000-0000-00001E080000}"/>
    <cellStyle name="Porcentaje 6 2 2 2" xfId="2079" xr:uid="{00000000-0005-0000-0000-00001F080000}"/>
    <cellStyle name="Porcentaje 6 2 3" xfId="2080" xr:uid="{00000000-0005-0000-0000-000020080000}"/>
    <cellStyle name="Porcentaje 6 3" xfId="2081" xr:uid="{00000000-0005-0000-0000-000021080000}"/>
    <cellStyle name="Porcentaje 6 3 2" xfId="2082" xr:uid="{00000000-0005-0000-0000-000022080000}"/>
    <cellStyle name="Porcentaje 6 3 2 2" xfId="2083" xr:uid="{00000000-0005-0000-0000-000023080000}"/>
    <cellStyle name="Porcentaje 6 3 3" xfId="2084" xr:uid="{00000000-0005-0000-0000-000024080000}"/>
    <cellStyle name="Porcentaje 6 4" xfId="2085" xr:uid="{00000000-0005-0000-0000-000025080000}"/>
    <cellStyle name="Porcentaje 6 4 2" xfId="2086" xr:uid="{00000000-0005-0000-0000-000026080000}"/>
    <cellStyle name="Porcentaje 6 4 2 2" xfId="2087" xr:uid="{00000000-0005-0000-0000-000027080000}"/>
    <cellStyle name="Porcentaje 6 4 3" xfId="2088" xr:uid="{00000000-0005-0000-0000-000028080000}"/>
    <cellStyle name="Porcentaje 6 5" xfId="2089" xr:uid="{00000000-0005-0000-0000-000029080000}"/>
    <cellStyle name="Porcentaje 6 5 2" xfId="2090" xr:uid="{00000000-0005-0000-0000-00002A080000}"/>
    <cellStyle name="Porcentaje 6 5 2 2" xfId="2091" xr:uid="{00000000-0005-0000-0000-00002B080000}"/>
    <cellStyle name="Porcentaje 6 5 3" xfId="2092" xr:uid="{00000000-0005-0000-0000-00002C080000}"/>
    <cellStyle name="Porcentaje 6 6" xfId="2093" xr:uid="{00000000-0005-0000-0000-00002D080000}"/>
    <cellStyle name="Porcentaje 6 6 2" xfId="2094" xr:uid="{00000000-0005-0000-0000-00002E080000}"/>
    <cellStyle name="Porcentaje 6 7" xfId="2095" xr:uid="{00000000-0005-0000-0000-00002F080000}"/>
    <cellStyle name="Porcentaje 7" xfId="2096" xr:uid="{00000000-0005-0000-0000-000030080000}"/>
    <cellStyle name="Porcentaje 7 2" xfId="2097" xr:uid="{00000000-0005-0000-0000-000031080000}"/>
    <cellStyle name="Porcentaje 7 2 2" xfId="2098" xr:uid="{00000000-0005-0000-0000-000032080000}"/>
    <cellStyle name="Porcentaje 7 3" xfId="2099" xr:uid="{00000000-0005-0000-0000-000033080000}"/>
    <cellStyle name="Porcentaje 8" xfId="2100" xr:uid="{00000000-0005-0000-0000-000034080000}"/>
    <cellStyle name="Porcentaje 9" xfId="2101" xr:uid="{00000000-0005-0000-0000-000035080000}"/>
    <cellStyle name="Porcentaje 9 2" xfId="2102" xr:uid="{00000000-0005-0000-0000-000036080000}"/>
    <cellStyle name="Porcentaje 9 2 2" xfId="2103" xr:uid="{00000000-0005-0000-0000-000037080000}"/>
    <cellStyle name="Porcentaje 9 3" xfId="2104" xr:uid="{00000000-0005-0000-0000-000038080000}"/>
    <cellStyle name="Porcentual 2" xfId="2105" xr:uid="{00000000-0005-0000-0000-000039080000}"/>
    <cellStyle name="Porcentual 2 2" xfId="2106" xr:uid="{00000000-0005-0000-0000-00003A080000}"/>
    <cellStyle name="Salida" xfId="8" builtinId="21" customBuiltin="1"/>
    <cellStyle name="Salida 2" xfId="2107" xr:uid="{00000000-0005-0000-0000-00003C080000}"/>
    <cellStyle name="TableStyleLight1" xfId="2108" xr:uid="{00000000-0005-0000-0000-00003D080000}"/>
    <cellStyle name="Texto de advertencia" xfId="12" builtinId="11" customBuiltin="1"/>
    <cellStyle name="Texto de advertencia 2" xfId="2109" xr:uid="{00000000-0005-0000-0000-00003F080000}"/>
    <cellStyle name="Texto explicativo" xfId="13" builtinId="53" customBuiltin="1"/>
    <cellStyle name="Texto explicativo 2" xfId="2110" xr:uid="{00000000-0005-0000-0000-000041080000}"/>
    <cellStyle name="Texto, derecha" xfId="2111" xr:uid="{00000000-0005-0000-0000-000042080000}"/>
    <cellStyle name="Título" xfId="1" builtinId="15" customBuiltin="1"/>
    <cellStyle name="Título 1 2" xfId="2112" xr:uid="{00000000-0005-0000-0000-000044080000}"/>
    <cellStyle name="Título 2" xfId="2" builtinId="17" customBuiltin="1"/>
    <cellStyle name="Título 2 2" xfId="2113" xr:uid="{00000000-0005-0000-0000-000046080000}"/>
    <cellStyle name="Título 3" xfId="3" builtinId="18" customBuiltin="1"/>
    <cellStyle name="Título 3 2" xfId="2114" xr:uid="{00000000-0005-0000-0000-000048080000}"/>
    <cellStyle name="Total" xfId="14" builtinId="25" customBuiltin="1"/>
    <cellStyle name="Total 2" xfId="2115" xr:uid="{00000000-0005-0000-0000-00004A08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0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0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0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0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0</xdr:row>
      <xdr:rowOff>0</xdr:rowOff>
    </xdr:from>
    <xdr:ext cx="184731" cy="264560"/>
    <xdr:sp macro="" textlink="">
      <xdr:nvSpPr>
        <xdr:cNvPr id="12" name="2 CuadroText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0</xdr:row>
      <xdr:rowOff>0</xdr:rowOff>
    </xdr:from>
    <xdr:ext cx="184731" cy="264560"/>
    <xdr:sp macro="" textlink="">
      <xdr:nvSpPr>
        <xdr:cNvPr id="14" name="4 CuadroText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0</xdr:row>
      <xdr:rowOff>0</xdr:rowOff>
    </xdr:from>
    <xdr:ext cx="184731" cy="264560"/>
    <xdr:sp macro="" textlink="">
      <xdr:nvSpPr>
        <xdr:cNvPr id="16" name="6 CuadroText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17" name="7 CuadroText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0</xdr:row>
      <xdr:rowOff>0</xdr:rowOff>
    </xdr:from>
    <xdr:ext cx="184731" cy="264560"/>
    <xdr:sp macro="" textlink="">
      <xdr:nvSpPr>
        <xdr:cNvPr id="18" name="8 CuadroTex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19" name="18 CuadroText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0</xdr:row>
      <xdr:rowOff>0</xdr:rowOff>
    </xdr:from>
    <xdr:ext cx="184731" cy="264560"/>
    <xdr:sp macro="" textlink="">
      <xdr:nvSpPr>
        <xdr:cNvPr id="20" name="19 CuadroText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21" name="20 CuadroText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0</xdr:row>
      <xdr:rowOff>0</xdr:rowOff>
    </xdr:from>
    <xdr:ext cx="184731" cy="264560"/>
    <xdr:sp macro="" textlink="">
      <xdr:nvSpPr>
        <xdr:cNvPr id="22" name="21 CuadroText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0</xdr:row>
      <xdr:rowOff>0</xdr:rowOff>
    </xdr:from>
    <xdr:ext cx="184731" cy="264560"/>
    <xdr:sp macro="" textlink="">
      <xdr:nvSpPr>
        <xdr:cNvPr id="24" name="23 CuadroText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25" name="24 CuadroText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0</xdr:row>
      <xdr:rowOff>0</xdr:rowOff>
    </xdr:from>
    <xdr:ext cx="184731" cy="264560"/>
    <xdr:sp macro="" textlink="">
      <xdr:nvSpPr>
        <xdr:cNvPr id="26" name="25 CuadroText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27" name="1 CuadroTex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0</xdr:row>
      <xdr:rowOff>0</xdr:rowOff>
    </xdr:from>
    <xdr:ext cx="184731" cy="264560"/>
    <xdr:sp macro="" textlink="">
      <xdr:nvSpPr>
        <xdr:cNvPr id="28" name="2 CuadroText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29" name="3 CuadroText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0</xdr:row>
      <xdr:rowOff>0</xdr:rowOff>
    </xdr:from>
    <xdr:ext cx="184731" cy="264560"/>
    <xdr:sp macro="" textlink="">
      <xdr:nvSpPr>
        <xdr:cNvPr id="30" name="4 CuadroText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31" name="5 CuadroText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0</xdr:row>
      <xdr:rowOff>0</xdr:rowOff>
    </xdr:from>
    <xdr:ext cx="184731" cy="264560"/>
    <xdr:sp macro="" textlink="">
      <xdr:nvSpPr>
        <xdr:cNvPr id="32" name="6 CuadroText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0</xdr:row>
      <xdr:rowOff>0</xdr:rowOff>
    </xdr:from>
    <xdr:ext cx="184731" cy="264560"/>
    <xdr:sp macro="" textlink="">
      <xdr:nvSpPr>
        <xdr:cNvPr id="33" name="7 CuadroText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0</xdr:row>
      <xdr:rowOff>0</xdr:rowOff>
    </xdr:from>
    <xdr:ext cx="184731" cy="264560"/>
    <xdr:sp macro="" textlink="">
      <xdr:nvSpPr>
        <xdr:cNvPr id="34" name="8 CuadroText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" name="34 CuadroText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36" name="35 CuadroText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" name="36 CuadroText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38" name="37 CuadroTexto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" name="38 CuadroText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40" name="39 CuadroText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" name="40 CuadroText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twoCellAnchor editAs="oneCell">
    <xdr:from>
      <xdr:col>6</xdr:col>
      <xdr:colOff>133350</xdr:colOff>
      <xdr:row>0</xdr:row>
      <xdr:rowOff>0</xdr:rowOff>
    </xdr:from>
    <xdr:to>
      <xdr:col>7</xdr:col>
      <xdr:colOff>847725</xdr:colOff>
      <xdr:row>2</xdr:row>
      <xdr:rowOff>85725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0"/>
          <a:ext cx="1628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" name="1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45" name="2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" name="3 CuadroTexto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47" name="4 CuadroTexto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48" name="6 CuadroText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758190</xdr:colOff>
      <xdr:row>31</xdr:row>
      <xdr:rowOff>0</xdr:rowOff>
    </xdr:from>
    <xdr:ext cx="187292" cy="272119"/>
    <xdr:sp macro="" textlink="">
      <xdr:nvSpPr>
        <xdr:cNvPr id="49" name="8 CuadroText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3977640" y="5133975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" name="1 CuadroTexto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51" name="2 CuadroTexto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2" name="3 CuadroTexto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53" name="4 CuadroTexto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4" name="5 CuadroTexto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55" name="6 CuadroTexto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6" name="7 CuadroTexto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57" name="8 CuadroTexto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8" name="1 CuadroTexto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59" name="2 CuadroTexto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0" name="3 CuadroTexto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61" name="4 CuadroTexto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2" name="5 CuadroTexto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63" name="6 CuadroTexto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754380</xdr:colOff>
      <xdr:row>31</xdr:row>
      <xdr:rowOff>0</xdr:rowOff>
    </xdr:from>
    <xdr:ext cx="185550" cy="272341"/>
    <xdr:sp macro="" textlink="">
      <xdr:nvSpPr>
        <xdr:cNvPr id="64" name="8 CuadroTexto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3973830" y="5133975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5" name="1 CuadroTexto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66" name="2 CuadroTexto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7" name="3 CuadroTexto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68" name="4 CuadroTexto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69" name="5 CuadroTexto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70" name="6 CuadroTexto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71" name="7 CuadroTexto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72" name="8 CuadroTexto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73" name="1 CuadroTexto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74" name="2 CuadroTexto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75" name="3 CuadroTexto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76" name="4 CuadroTexto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77" name="6 CuadroTexto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754380</xdr:colOff>
      <xdr:row>31</xdr:row>
      <xdr:rowOff>49530</xdr:rowOff>
    </xdr:from>
    <xdr:ext cx="185550" cy="272341"/>
    <xdr:sp macro="" textlink="">
      <xdr:nvSpPr>
        <xdr:cNvPr id="78" name="8 CuadroTexto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3973830" y="5183505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79" name="1 CuadroTexto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80" name="2 CuadroTexto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1" name="3 CuadroTexto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82" name="4 CuadroTexto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3" name="5 CuadroTexto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84" name="6 CuadroTexto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5" name="7 CuadroTexto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86" name="8 CuadroTexto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7" name="1 CuadroTexto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88" name="2 CuadroTexto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89" name="3 CuadroTexto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90" name="4 CuadroTexto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754383</xdr:colOff>
      <xdr:row>31</xdr:row>
      <xdr:rowOff>0</xdr:rowOff>
    </xdr:from>
    <xdr:ext cx="191233" cy="272119"/>
    <xdr:sp macro="" textlink="">
      <xdr:nvSpPr>
        <xdr:cNvPr id="91" name="6 CuadroTexto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3973833" y="5133975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758190</xdr:colOff>
      <xdr:row>31</xdr:row>
      <xdr:rowOff>0</xdr:rowOff>
    </xdr:from>
    <xdr:ext cx="187292" cy="272119"/>
    <xdr:sp macro="" textlink="">
      <xdr:nvSpPr>
        <xdr:cNvPr id="92" name="8 CuadroTexto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3977640" y="5133975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93" name="1 CuadroTexto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94" name="2 CuadroTexto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95" name="3 CuadroTexto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96" name="4 CuadroTexto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97" name="5 CuadroTexto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98" name="6 CuadroTexto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99" name="7 CuadroTexto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00" name="8 CuadroTexto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1" name="1 CuadroTexto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02" name="2 CuadroTexto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" name="3 CuadroTexto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04" name="4 CuadroTexto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" name="5 CuadroTexto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06" name="6 CuadroTexto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754380</xdr:colOff>
      <xdr:row>31</xdr:row>
      <xdr:rowOff>0</xdr:rowOff>
    </xdr:from>
    <xdr:ext cx="185550" cy="272341"/>
    <xdr:sp macro="" textlink="">
      <xdr:nvSpPr>
        <xdr:cNvPr id="107" name="8 CuadroTexto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/>
      </xdr:nvSpPr>
      <xdr:spPr>
        <a:xfrm>
          <a:off x="3973830" y="5133975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" name="1 CuadroTexto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09" name="2 CuadroTexto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" name="3 CuadroTexto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11" name="4 CuadroTexto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2" name="5 CuadroTexto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13" name="6 CuadroTexto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4" name="7 CuadroTexto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15" name="8 CuadroTexto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6" name="1 CuadroTexto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17" name="2 CuadroTexto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8" name="3 CuadroTexto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19" name="4 CuadroTexto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0" name="5 CuadroTexto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/>
      </xdr:nvSpPr>
      <xdr:spPr>
        <a:xfrm>
          <a:off x="2206608" y="5133975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3</xdr:col>
      <xdr:colOff>758193</xdr:colOff>
      <xdr:row>31</xdr:row>
      <xdr:rowOff>0</xdr:rowOff>
    </xdr:from>
    <xdr:ext cx="184731" cy="264560"/>
    <xdr:sp macro="" textlink="">
      <xdr:nvSpPr>
        <xdr:cNvPr id="121" name="6 CuadroTexto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/>
      </xdr:nvSpPr>
      <xdr:spPr>
        <a:xfrm>
          <a:off x="3977643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ana.morales/AppData/Local/Microsoft/Windows/Temporary%20Internet%20Files/Content.Outlook/LSQ4VC66/090616_SECTUR_Metas%20y%20Proyec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s/Desktop/096017%20Versiones%20finales%20formateadas%20x%20JGV/090617_SENER_Metas%20y%20Proyectos%20j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/>
          <cell r="I2"/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/>
          <cell r="I3"/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/>
          <cell r="I4"/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/>
          <cell r="I5"/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/>
          <cell r="I6"/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/>
          <cell r="I7"/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/>
          <cell r="I8"/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/>
          <cell r="I9"/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/>
          <cell r="I10"/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/>
          <cell r="I11"/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/>
          <cell r="I12"/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/>
          <cell r="I13"/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/>
          <cell r="I14"/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/>
          <cell r="I15"/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/>
          <cell r="I16"/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/>
          <cell r="I17"/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/>
          <cell r="I18"/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/>
          <cell r="I19"/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/>
          <cell r="I20"/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/>
          <cell r="I21"/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/>
          <cell r="I22"/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/>
          <cell r="I23"/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/>
          <cell r="I24"/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/>
          <cell r="I25"/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/>
          <cell r="I26"/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/>
          <cell r="I27"/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/>
          <cell r="I28"/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/>
          <cell r="I29"/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/>
          <cell r="I30"/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/>
          <cell r="I31"/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/>
          <cell r="I32"/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/>
          <cell r="I33"/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/>
          <cell r="I34"/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/>
          <cell r="I35"/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/>
          <cell r="I36"/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/>
          <cell r="I37"/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/>
          <cell r="I38"/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/>
          <cell r="I39"/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/>
          <cell r="I40"/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/>
          <cell r="I41"/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/>
          <cell r="I42"/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/>
          <cell r="I43"/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/>
          <cell r="I44"/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/>
          <cell r="I45"/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/>
          <cell r="I46"/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/>
          <cell r="I47"/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/>
          <cell r="I48"/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/>
          <cell r="I49"/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/>
          <cell r="I50"/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/>
          <cell r="I51"/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/>
          <cell r="I52"/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/>
          <cell r="I53"/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/>
          <cell r="I54"/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/>
          <cell r="I55"/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/>
          <cell r="I56"/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/>
          <cell r="I57"/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/>
          <cell r="I58"/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/>
          <cell r="I59"/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/>
          <cell r="I60"/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/>
          <cell r="I61"/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/>
          <cell r="I62"/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/>
          <cell r="I63"/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/>
          <cell r="I64"/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/>
          <cell r="I65"/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/>
          <cell r="I66"/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/>
          <cell r="I67"/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/>
          <cell r="I68"/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/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/>
          <cell r="I70"/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/>
          <cell r="I71"/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/>
          <cell r="I72"/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/>
          <cell r="I73"/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/>
          <cell r="I74"/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/>
          <cell r="I75"/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/>
          <cell r="I76"/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/>
          <cell r="I77"/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/>
          <cell r="I78"/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/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/>
          <cell r="I80"/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/>
          <cell r="I81"/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/>
          <cell r="I82"/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/>
          <cell r="I83"/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/>
          <cell r="I84"/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/>
          <cell r="I85"/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/>
          <cell r="I86"/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/>
          <cell r="I87"/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/>
          <cell r="I88"/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/>
          <cell r="I89"/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/>
          <cell r="I90"/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/>
          <cell r="I91"/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/>
          <cell r="I92"/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/>
          <cell r="I93"/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/>
          <cell r="I94"/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/>
          <cell r="I95"/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/>
          <cell r="I96"/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/>
          <cell r="I97"/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/>
          <cell r="I98"/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/>
          <cell r="I99"/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/>
          <cell r="I100"/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/>
          <cell r="I101"/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/>
          <cell r="I102"/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/>
          <cell r="I103"/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/>
          <cell r="I104"/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/>
          <cell r="I105"/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/>
          <cell r="I106"/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/>
          <cell r="I107"/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/>
          <cell r="I108"/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/>
          <cell r="I109"/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/>
          <cell r="I110"/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/>
          <cell r="I111"/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/>
          <cell r="I112"/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/>
          <cell r="I113"/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/>
          <cell r="I114"/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/>
          <cell r="I115"/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/>
          <cell r="I116"/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/>
          <cell r="I117"/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/>
          <cell r="I118"/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/>
          <cell r="I119"/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/>
          <cell r="I120"/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/>
          <cell r="I121"/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/>
          <cell r="I122"/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/>
          <cell r="I123"/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/>
          <cell r="I124"/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/>
          <cell r="I125"/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/>
          <cell r="I126"/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/>
          <cell r="I127"/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/>
          <cell r="I128"/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/>
          <cell r="I129"/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/>
          <cell r="I130"/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/>
          <cell r="I131"/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/>
          <cell r="I132"/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/>
          <cell r="I133"/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/>
          <cell r="I134"/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/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/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/>
          <cell r="I137"/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/>
          <cell r="I138"/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/>
          <cell r="I139"/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/>
          <cell r="I140"/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/>
          <cell r="I141"/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/>
          <cell r="I142"/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/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/>
          <cell r="I144"/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/>
          <cell r="I145"/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/>
          <cell r="I146"/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/>
          <cell r="I147"/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/>
          <cell r="I148"/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/>
          <cell r="I149"/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/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/>
          <cell r="I151"/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/>
          <cell r="I152"/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/>
          <cell r="I153"/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/>
          <cell r="I154"/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/>
          <cell r="I155"/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/>
          <cell r="I156"/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/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/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/>
          <cell r="I159"/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/>
          <cell r="I160"/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/>
          <cell r="I161"/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/>
          <cell r="I162"/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/>
          <cell r="I163"/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/>
          <cell r="I164"/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/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/>
          <cell r="I166"/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/>
          <cell r="I167"/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/>
          <cell r="I168"/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/>
          <cell r="I169"/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/>
          <cell r="I170"/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/>
          <cell r="I171"/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/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/>
          <cell r="I173"/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/>
          <cell r="I174"/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/>
          <cell r="I175"/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/>
          <cell r="I176"/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/>
          <cell r="I177"/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/>
          <cell r="I178"/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/>
          <cell r="I179"/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/>
          <cell r="I180"/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/>
          <cell r="I181"/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/>
          <cell r="I182"/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/>
          <cell r="I183"/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/>
          <cell r="I184"/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/>
          <cell r="I185"/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/>
          <cell r="I186"/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/>
          <cell r="I187"/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/>
          <cell r="I188"/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/>
          <cell r="I189"/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/>
          <cell r="I190"/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/>
          <cell r="I191"/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/>
          <cell r="I192"/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/>
          <cell r="I193"/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/>
          <cell r="I194"/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/>
          <cell r="I195"/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/>
          <cell r="I196"/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/>
          <cell r="I197"/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/>
          <cell r="I198"/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/>
          <cell r="I199"/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/>
          <cell r="I200"/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/>
          <cell r="I201"/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/>
          <cell r="I202"/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/>
          <cell r="I203"/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/>
          <cell r="I204"/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/>
          <cell r="I205"/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/>
          <cell r="I206"/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/>
          <cell r="I207"/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/>
          <cell r="I208"/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/>
          <cell r="I209"/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/>
          <cell r="I210"/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/>
          <cell r="I211"/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/>
          <cell r="I212"/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/>
          <cell r="I213"/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/>
          <cell r="I214"/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/>
          <cell r="I215"/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/>
          <cell r="I216"/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/>
          <cell r="I217"/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/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/>
          <cell r="I219"/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/>
          <cell r="I220"/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/>
          <cell r="I221"/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/>
          <cell r="I222"/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/>
          <cell r="I223"/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/>
          <cell r="I224"/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/>
          <cell r="I225"/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/>
          <cell r="I226"/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/>
          <cell r="I227"/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/>
          <cell r="I228"/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/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/>
          <cell r="I230"/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/>
          <cell r="I231"/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/>
          <cell r="I232"/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/>
          <cell r="I233"/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/>
          <cell r="I234"/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/>
          <cell r="I235"/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/>
          <cell r="I236"/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/>
          <cell r="I237"/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/>
          <cell r="I238"/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/>
          <cell r="I239"/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/>
          <cell r="I240"/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/>
          <cell r="I241"/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/>
          <cell r="I242"/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/>
          <cell r="I243"/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/>
          <cell r="I244"/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/>
          <cell r="I245"/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/>
          <cell r="I246"/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/>
          <cell r="I247"/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/>
          <cell r="I248"/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/>
          <cell r="I249"/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/>
          <cell r="I250"/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/>
          <cell r="I251"/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/>
          <cell r="I252"/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/>
          <cell r="I253"/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/>
          <cell r="I254"/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/>
          <cell r="I255"/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/>
          <cell r="I256"/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/>
          <cell r="I257"/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/>
          <cell r="I258"/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/>
          <cell r="I259"/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/>
          <cell r="I260"/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/>
          <cell r="I261"/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/>
          <cell r="I263"/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/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/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/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/>
          <cell r="I278"/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/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/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/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/>
          <cell r="I292"/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/>
          <cell r="I294"/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/>
          <cell r="I295"/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/>
          <cell r="I296"/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/>
          <cell r="I297"/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/>
          <cell r="I299"/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/>
          <cell r="I300"/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/>
          <cell r="I301"/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/>
          <cell r="I302"/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/>
          <cell r="I303"/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/>
          <cell r="I304"/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/>
          <cell r="I305"/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/>
          <cell r="I306"/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/>
          <cell r="I307"/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/>
          <cell r="I308"/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/>
          <cell r="I309"/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/>
          <cell r="I310"/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/>
          <cell r="I311"/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/>
          <cell r="I312"/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/>
          <cell r="I313"/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/>
          <cell r="I314"/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/>
          <cell r="I315"/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/>
          <cell r="I316"/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/>
          <cell r="I317"/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/>
          <cell r="I318"/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/>
          <cell r="I319"/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/>
          <cell r="I320"/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/>
          <cell r="I321"/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/>
          <cell r="I322"/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/>
          <cell r="I323"/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/>
          <cell r="I324"/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/>
          <cell r="I325"/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/>
          <cell r="I326"/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/>
          <cell r="I327"/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/>
          <cell r="I328"/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/>
          <cell r="I329"/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/>
          <cell r="I330"/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/>
          <cell r="I331"/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/>
          <cell r="I332"/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/>
          <cell r="I333"/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/>
          <cell r="I334"/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/>
          <cell r="I335"/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/>
          <cell r="I336"/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/>
          <cell r="I337"/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/>
          <cell r="I338"/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/>
          <cell r="I339"/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/>
          <cell r="I340"/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/>
          <cell r="I341"/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/>
          <cell r="I342"/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/>
          <cell r="I343"/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/>
          <cell r="I344"/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/>
          <cell r="I345"/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/>
          <cell r="I346"/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/>
          <cell r="I347"/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/>
          <cell r="I348"/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/>
          <cell r="I349"/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/>
          <cell r="I350"/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/>
          <cell r="I351"/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/>
          <cell r="I352"/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/>
          <cell r="I353"/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/>
          <cell r="I354"/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/>
          <cell r="I355"/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/>
          <cell r="I356"/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/>
          <cell r="I357"/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/>
          <cell r="I358"/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/>
          <cell r="I359"/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/>
          <cell r="I360"/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/>
          <cell r="I361"/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/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/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/>
          <cell r="I364"/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/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/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/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/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/>
          <cell r="I369"/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/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/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/>
          <cell r="I372"/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/>
          <cell r="I373"/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/>
          <cell r="I374"/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/>
          <cell r="I375"/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/>
          <cell r="I376"/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/>
          <cell r="I377"/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/>
          <cell r="I378"/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/>
          <cell r="I379"/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/>
          <cell r="I380"/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/>
          <cell r="I381"/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/>
          <cell r="I382"/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/>
          <cell r="I383"/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/>
          <cell r="I384"/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/>
          <cell r="I385"/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/>
          <cell r="I386"/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/>
          <cell r="I387"/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/>
          <cell r="I388"/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/>
          <cell r="I389"/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/>
          <cell r="I390"/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/>
          <cell r="I391"/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/>
          <cell r="I392"/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/>
          <cell r="I393"/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/>
          <cell r="I394"/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/>
          <cell r="I395"/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/>
          <cell r="I396"/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/>
          <cell r="I397"/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/>
          <cell r="I398"/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/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/>
          <cell r="I400"/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/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/>
          <cell r="I402"/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/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/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/>
          <cell r="I407"/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/>
          <cell r="I408"/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/>
          <cell r="I410"/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/>
          <cell r="I411"/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/>
          <cell r="I413"/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/>
          <cell r="I417"/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/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/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/>
          <cell r="I422"/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/>
          <cell r="I423"/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/>
          <cell r="I425"/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/>
          <cell r="I426"/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/>
          <cell r="I428"/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/>
          <cell r="I432"/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/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/>
          <cell r="I434"/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/>
          <cell r="I435"/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/>
          <cell r="I436"/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/>
          <cell r="I437"/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/>
          <cell r="I438"/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/>
          <cell r="I439"/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/>
          <cell r="I440"/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/>
          <cell r="I441"/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/>
          <cell r="I442"/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/>
          <cell r="I443"/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/>
          <cell r="I444"/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/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/>
          <cell r="I446"/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/>
          <cell r="I447"/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/>
          <cell r="I448"/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/>
          <cell r="I449"/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/>
          <cell r="I450"/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/>
          <cell r="I451"/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/>
          <cell r="I452"/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/>
          <cell r="I453"/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/>
          <cell r="I454"/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/>
          <cell r="I455"/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/>
          <cell r="I458"/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/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/>
          <cell r="I461"/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/>
          <cell r="I462"/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/>
          <cell r="I463"/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/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/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/>
          <cell r="I466"/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/>
          <cell r="I467"/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/>
          <cell r="I468"/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/>
          <cell r="I469"/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/>
          <cell r="I470"/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/>
          <cell r="I477"/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/>
          <cell r="I478"/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/>
          <cell r="I481"/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/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/>
          <cell r="I484"/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/>
          <cell r="I485"/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/>
          <cell r="I486"/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/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/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/>
          <cell r="I489"/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/>
          <cell r="I490"/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/>
          <cell r="I491"/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/>
          <cell r="I492"/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/>
          <cell r="I493"/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/>
          <cell r="I500"/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/>
          <cell r="I501"/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/>
          <cell r="I502"/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/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/>
          <cell r="I505"/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/>
          <cell r="I506"/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/>
          <cell r="I507"/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/>
          <cell r="I508"/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/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/>
          <cell r="I511"/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/>
          <cell r="I512"/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/>
          <cell r="I513"/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/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/>
          <cell r="I516"/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/>
          <cell r="I517"/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/>
          <cell r="I518"/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/>
          <cell r="I519"/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/>
          <cell r="I520"/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/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/>
          <cell r="I522"/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/>
          <cell r="I523"/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/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/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/>
          <cell r="I528"/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/>
          <cell r="I529"/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/>
          <cell r="I530"/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/>
          <cell r="I531"/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/>
          <cell r="I532"/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/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/>
          <cell r="I534"/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/>
          <cell r="I535"/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/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/>
          <cell r="I538"/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/>
          <cell r="I539"/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/>
          <cell r="I540"/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/>
          <cell r="I541"/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/>
          <cell r="I542"/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/>
          <cell r="I543"/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/>
          <cell r="I544"/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/>
          <cell r="I545"/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/>
          <cell r="I547"/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/>
          <cell r="I548"/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/>
          <cell r="I549"/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/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/>
          <cell r="I551"/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/>
          <cell r="I553"/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/>
          <cell r="I554"/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/>
          <cell r="I555"/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/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/>
          <cell r="I557"/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/>
          <cell r="I560"/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/>
          <cell r="I561"/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/>
          <cell r="I562"/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/>
          <cell r="I563"/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/>
          <cell r="I564"/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/>
          <cell r="I565"/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/>
          <cell r="I566"/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/>
          <cell r="I567"/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/>
          <cell r="I568"/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/>
          <cell r="I569"/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/>
          <cell r="I570"/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/>
          <cell r="I571"/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/>
          <cell r="I572"/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/>
          <cell r="I573"/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/>
          <cell r="I574"/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/>
          <cell r="I575"/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/>
          <cell r="I576"/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/>
          <cell r="I577"/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/>
          <cell r="I578"/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/>
          <cell r="I579"/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/>
          <cell r="I580"/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/>
          <cell r="I581"/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/>
          <cell r="I582"/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/>
          <cell r="I583"/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/>
          <cell r="I584"/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/>
          <cell r="I585"/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/>
          <cell r="I586"/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/>
          <cell r="I587"/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/>
          <cell r="I588"/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/>
          <cell r="I589"/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/>
          <cell r="I590"/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/>
          <cell r="I591"/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/>
          <cell r="I592"/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/>
          <cell r="I593"/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/>
          <cell r="I594"/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/>
          <cell r="I595"/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/>
          <cell r="I596"/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/>
          <cell r="I597"/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/>
          <cell r="I598"/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/>
          <cell r="I599"/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/>
          <cell r="I600"/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/>
          <cell r="I601"/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/>
          <cell r="I602"/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/>
          <cell r="I603"/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/>
          <cell r="I604"/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/>
          <cell r="I605"/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/>
          <cell r="I606"/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/>
          <cell r="I607"/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/>
          <cell r="I608"/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/>
          <cell r="I609"/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/>
          <cell r="I610"/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/>
          <cell r="I611"/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/>
          <cell r="I612"/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/>
          <cell r="I613"/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/>
          <cell r="I614"/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/>
          <cell r="I615"/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/>
          <cell r="I616"/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/>
          <cell r="I617"/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/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/>
          <cell r="I619"/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/>
          <cell r="I620"/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/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/>
          <cell r="I622"/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/>
          <cell r="I623"/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/>
          <cell r="I624"/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/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/>
          <cell r="I626"/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/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/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/>
          <cell r="I629"/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/>
          <cell r="I630"/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/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/>
          <cell r="I632"/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/>
          <cell r="I633"/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/>
          <cell r="I634"/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/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/>
          <cell r="I636"/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/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/>
          <cell r="I638"/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/>
          <cell r="I639"/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/>
          <cell r="I647"/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/>
          <cell r="I656"/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/>
          <cell r="I658"/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/>
          <cell r="I659"/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/>
          <cell r="I661"/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/>
          <cell r="I663"/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/>
          <cell r="I665"/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/>
          <cell r="I666"/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/>
          <cell r="I667"/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/>
          <cell r="I668"/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/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/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/>
          <cell r="I672"/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/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/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/>
          <cell r="I675"/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/>
          <cell r="I676"/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/>
          <cell r="I677"/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/>
          <cell r="I678"/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/>
          <cell r="I679"/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/>
          <cell r="I680"/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/>
          <cell r="I681"/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/>
          <cell r="I682"/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/>
          <cell r="I683"/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/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/>
          <cell r="I685"/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/>
          <cell r="I686"/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/>
          <cell r="I687"/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/>
          <cell r="I688"/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/>
          <cell r="I689"/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/>
          <cell r="I690"/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/>
          <cell r="I691"/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/>
          <cell r="I692"/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/>
          <cell r="I693"/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/>
          <cell r="I694"/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/>
          <cell r="I695"/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/>
          <cell r="I696"/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/>
          <cell r="I697"/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/>
          <cell r="I698"/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/>
          <cell r="I699"/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/>
          <cell r="I700"/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/>
          <cell r="I701"/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/>
          <cell r="I702"/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/>
          <cell r="I703"/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/>
          <cell r="I704"/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/>
          <cell r="I705"/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/>
          <cell r="I706"/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/>
          <cell r="I707"/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/>
          <cell r="I708"/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/>
          <cell r="I709"/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/>
          <cell r="I710"/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/>
          <cell r="I711"/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/>
          <cell r="I713"/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/>
          <cell r="I714"/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/>
          <cell r="I715"/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/>
          <cell r="I716"/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/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/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/>
          <cell r="I720"/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/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/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/>
          <cell r="I723"/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/>
          <cell r="I724"/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/>
          <cell r="I725"/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/>
          <cell r="I726"/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/>
          <cell r="I727"/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/>
          <cell r="I728"/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/>
          <cell r="I729"/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/>
          <cell r="I730"/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/>
          <cell r="I731"/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/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/>
          <cell r="I733"/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/>
          <cell r="I734"/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/>
          <cell r="I735"/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/>
          <cell r="I736"/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/>
          <cell r="I737"/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/>
          <cell r="I738"/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/>
          <cell r="I739"/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/>
          <cell r="I740"/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/>
          <cell r="I741"/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/>
          <cell r="I742"/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/>
          <cell r="I743"/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/>
          <cell r="I744"/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/>
          <cell r="I745"/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/>
          <cell r="I746"/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/>
          <cell r="I747"/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/>
          <cell r="I748"/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/>
          <cell r="I749"/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/>
          <cell r="I750"/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/>
          <cell r="I751"/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/>
          <cell r="I752"/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/>
          <cell r="I753"/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/>
          <cell r="I754"/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/>
          <cell r="I755"/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/>
          <cell r="I756"/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/>
          <cell r="I757"/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/>
          <cell r="I758"/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/>
          <cell r="I759"/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/>
          <cell r="I760"/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/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/>
          <cell r="I762"/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/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/>
          <cell r="I764"/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/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/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/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/>
          <cell r="I768"/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/>
          <cell r="I769"/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/>
          <cell r="I770"/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/>
          <cell r="I771"/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/>
          <cell r="I772"/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/>
          <cell r="I773"/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/>
          <cell r="I774"/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/>
          <cell r="I775"/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/>
          <cell r="I776"/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/>
          <cell r="I777"/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/>
          <cell r="I778"/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/>
          <cell r="I779"/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/>
          <cell r="I780"/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/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/>
          <cell r="I782"/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/>
          <cell r="I783"/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/>
          <cell r="I784"/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/>
          <cell r="I785"/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/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/>
          <cell r="I787"/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/>
          <cell r="I788"/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/>
          <cell r="I789"/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/>
          <cell r="I790"/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/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/>
          <cell r="I792"/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/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/>
          <cell r="I794"/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/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/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/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/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/>
          <cell r="I799"/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/>
          <cell r="I800"/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/>
          <cell r="I801"/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/>
          <cell r="I802"/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/>
          <cell r="I803"/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/>
          <cell r="I804"/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/>
          <cell r="I805"/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/>
          <cell r="I806"/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/>
          <cell r="I807"/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/>
          <cell r="I808"/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/>
          <cell r="I809"/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/>
          <cell r="I810"/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/>
          <cell r="I811"/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/>
          <cell r="I812"/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/>
          <cell r="I813"/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/>
          <cell r="I814"/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/>
          <cell r="I815"/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/>
          <cell r="I816"/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/>
          <cell r="I817"/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/>
          <cell r="I818"/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/>
          <cell r="I819"/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/>
          <cell r="I820"/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/>
          <cell r="I821"/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/>
          <cell r="I822"/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/>
          <cell r="I823"/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/>
          <cell r="I824"/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/>
          <cell r="I825"/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/>
          <cell r="I826"/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/>
          <cell r="I827"/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/>
          <cell r="I828"/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/>
          <cell r="I829"/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/>
          <cell r="I830"/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/>
          <cell r="I831"/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/>
          <cell r="I832"/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/>
          <cell r="I833"/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/>
          <cell r="I834"/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/>
          <cell r="I835"/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/>
          <cell r="I836"/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/>
          <cell r="I837"/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/>
          <cell r="I838"/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/>
          <cell r="I839"/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/>
          <cell r="I840"/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/>
          <cell r="I841"/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/>
          <cell r="I842"/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/>
          <cell r="I843"/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/>
          <cell r="I844"/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/>
          <cell r="I845"/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/>
          <cell r="I846"/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/>
          <cell r="I847"/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/>
          <cell r="I848"/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/>
          <cell r="I849"/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/>
          <cell r="I850"/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/>
          <cell r="I851"/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/>
          <cell r="I852"/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/>
          <cell r="I853"/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/>
          <cell r="I854"/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/>
          <cell r="I855"/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/>
          <cell r="I856"/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/>
          <cell r="I857"/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/>
          <cell r="I858"/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/>
          <cell r="I859"/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/>
          <cell r="I860"/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/>
          <cell r="I861"/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/>
          <cell r="I862"/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/>
          <cell r="I863"/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/>
          <cell r="I864"/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/>
          <cell r="I865"/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/>
          <cell r="I866"/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/>
          <cell r="I867"/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/>
          <cell r="I868"/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/>
          <cell r="I869"/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/>
          <cell r="I870"/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/>
          <cell r="I871"/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/>
          <cell r="I872"/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/>
          <cell r="I873"/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/>
          <cell r="I874"/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/>
          <cell r="I875"/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/>
          <cell r="I876"/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/>
          <cell r="I877"/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/>
          <cell r="I878"/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/>
          <cell r="I879"/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/>
          <cell r="I880"/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/>
          <cell r="I881"/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/>
          <cell r="I882"/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/>
          <cell r="I883"/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/>
          <cell r="I884"/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/>
          <cell r="I885"/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/>
          <cell r="I886"/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/>
          <cell r="I887"/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/>
          <cell r="I888"/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/>
          <cell r="I889"/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/>
          <cell r="I890"/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/>
          <cell r="I891"/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/>
          <cell r="I892"/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/>
          <cell r="I893"/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/>
          <cell r="I894"/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/>
          <cell r="I895"/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/>
          <cell r="I896"/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/>
          <cell r="I897"/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/>
          <cell r="I898"/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/>
          <cell r="I899"/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/>
          <cell r="I900"/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/>
          <cell r="I901"/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/>
          <cell r="I902"/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/>
          <cell r="I903"/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/>
          <cell r="I904"/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/>
          <cell r="I905"/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/>
          <cell r="I906"/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/>
          <cell r="I907"/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/>
          <cell r="I908"/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/>
          <cell r="I909"/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/>
          <cell r="I910"/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/>
          <cell r="I911"/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/>
          <cell r="I912"/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/>
          <cell r="I913"/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/>
          <cell r="I914"/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/>
          <cell r="I915"/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/>
          <cell r="I916"/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/>
          <cell r="I917"/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/>
          <cell r="I918"/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/>
          <cell r="I919"/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/>
          <cell r="I920"/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/>
          <cell r="I921"/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/>
          <cell r="I922"/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/>
          <cell r="I923"/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/>
          <cell r="I924"/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/>
          <cell r="I925"/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/>
          <cell r="I926"/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/>
          <cell r="I927"/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/>
          <cell r="I928"/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/>
          <cell r="I929"/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/>
          <cell r="I930"/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/>
          <cell r="I931"/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/>
          <cell r="I932"/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/>
          <cell r="I933"/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/>
          <cell r="I934"/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/>
          <cell r="I935"/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/>
          <cell r="I936"/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/>
          <cell r="I937"/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/>
          <cell r="I938"/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/>
          <cell r="I939"/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/>
          <cell r="I940"/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/>
          <cell r="I941"/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/>
          <cell r="I942"/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/>
          <cell r="I943"/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/>
          <cell r="I944"/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/>
          <cell r="I945"/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/>
          <cell r="I946"/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/>
          <cell r="I947"/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/>
          <cell r="I948"/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/>
          <cell r="I949"/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/>
          <cell r="I950"/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/>
          <cell r="I951"/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/>
          <cell r="I952"/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/>
          <cell r="I953"/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/>
          <cell r="I954"/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/>
          <cell r="I955"/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/>
          <cell r="I956"/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/>
          <cell r="I957"/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/>
          <cell r="I958"/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/>
          <cell r="I959"/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/>
          <cell r="I960"/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/>
          <cell r="I961"/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/>
          <cell r="I962"/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/>
          <cell r="I963"/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/>
          <cell r="I964"/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/>
          <cell r="I965"/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/>
          <cell r="I966"/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/>
          <cell r="I967"/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/>
          <cell r="I968"/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/>
          <cell r="I969"/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/>
          <cell r="I970"/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/>
          <cell r="I971"/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/>
          <cell r="I972"/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/>
          <cell r="I973"/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/>
          <cell r="I974"/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/>
          <cell r="I975"/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/>
          <cell r="I976"/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/>
          <cell r="I977"/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/>
          <cell r="I978"/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/>
          <cell r="I979"/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/>
          <cell r="I980"/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/>
          <cell r="I981"/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/>
          <cell r="I982"/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/>
          <cell r="I983"/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/>
          <cell r="I984"/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/>
          <cell r="I985"/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/>
          <cell r="I986"/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/>
          <cell r="I987"/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/>
          <cell r="I988"/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/>
          <cell r="I989"/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/>
          <cell r="I990"/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/>
          <cell r="I991"/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/>
          <cell r="I992"/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/>
          <cell r="I993"/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/>
          <cell r="I994"/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/>
          <cell r="I995"/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/>
          <cell r="I996"/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/>
          <cell r="I997"/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/>
          <cell r="I998"/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/>
          <cell r="I999"/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/>
          <cell r="I1000"/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/>
          <cell r="I1001"/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/>
          <cell r="I1002"/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/>
          <cell r="I1003"/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/>
          <cell r="I1004"/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/>
          <cell r="I1005"/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/>
          <cell r="I1006"/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/>
          <cell r="I1007"/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/>
          <cell r="I1008"/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/>
          <cell r="I1009"/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/>
          <cell r="I1010"/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/>
          <cell r="I1011"/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/>
          <cell r="I1012"/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/>
          <cell r="I1013"/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/>
          <cell r="I1014"/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/>
          <cell r="I1015"/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/>
          <cell r="I1016"/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/>
          <cell r="I1017"/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/>
          <cell r="I1018"/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/>
          <cell r="I1019"/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/>
          <cell r="I1020"/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/>
          <cell r="I1021"/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/>
          <cell r="I1022"/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/>
          <cell r="I1023"/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/>
          <cell r="I1024"/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/>
          <cell r="I1025"/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/>
          <cell r="I1026"/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/>
          <cell r="I1027"/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/>
          <cell r="I1028"/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/>
          <cell r="I1029"/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/>
          <cell r="I1030"/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/>
          <cell r="I1031"/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/>
          <cell r="I1032"/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/>
          <cell r="I1033"/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/>
          <cell r="I1034"/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/>
          <cell r="I1035"/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/>
          <cell r="I1036"/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/>
          <cell r="I1037"/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/>
          <cell r="I1038"/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/>
          <cell r="I1039"/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/>
          <cell r="I1040"/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/>
          <cell r="I1041"/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/>
          <cell r="I1042"/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/>
          <cell r="I1043"/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/>
          <cell r="I1044"/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/>
          <cell r="I1045"/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/>
          <cell r="I1046"/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/>
          <cell r="I1047"/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/>
          <cell r="I1048"/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/>
          <cell r="I1049"/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/>
          <cell r="I1050"/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/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/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/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/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/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/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/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/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/>
          <cell r="I1067"/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/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/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/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/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/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/>
          <cell r="I1073"/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/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/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/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/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/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/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/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/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/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/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/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/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/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/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/>
          <cell r="I1096"/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/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/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/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/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/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/>
          <cell r="I1102"/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/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/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/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/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/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/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/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/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/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/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/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/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/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/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/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/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/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/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/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/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/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/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/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/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/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/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/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/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/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/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/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/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/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/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/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/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/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/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/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/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/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/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/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/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/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/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/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/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/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/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/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/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/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/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/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/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/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/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/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/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/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/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/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/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/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/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/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/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/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/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/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/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/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/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/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/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/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/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/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/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/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/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/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/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/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/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/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/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/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/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/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/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/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/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/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/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/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/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/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/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/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/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/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/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/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/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/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/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/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/>
          <cell r="I1212"/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/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/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/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/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/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/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/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/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/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/>
          <cell r="I1223"/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/>
          <cell r="I1224"/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/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/>
          <cell r="I1226"/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/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/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/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/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/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/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/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/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/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/>
          <cell r="I1237"/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/>
          <cell r="I1238"/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/>
          <cell r="I1239"/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/>
          <cell r="I1240"/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/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/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/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/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/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/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/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/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/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/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/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/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/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/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/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/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/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/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/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/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/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/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/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/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/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/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/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/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/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/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/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/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/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/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/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/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/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/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/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/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/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/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/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/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/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/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/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/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/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/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/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/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/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/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/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/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/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/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/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/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/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/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/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/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/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/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/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/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/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/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/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/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/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/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/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/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/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/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/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/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/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/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/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/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/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/>
          <cell r="I1326"/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/>
          <cell r="I1327"/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/>
          <cell r="I1328"/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/>
          <cell r="I1329"/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/>
          <cell r="I1330"/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/>
          <cell r="I1331"/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/>
          <cell r="I1332"/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/>
          <cell r="I1333"/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/>
          <cell r="I1334"/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/>
          <cell r="I1335"/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/>
          <cell r="I1336"/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/>
          <cell r="I1337"/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/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/>
          <cell r="I1339"/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/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/>
          <cell r="I1341"/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/>
          <cell r="I1342"/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/>
          <cell r="I1343"/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/>
          <cell r="I1344"/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/>
          <cell r="I1345"/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/>
          <cell r="I1346"/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/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/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/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/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/>
          <cell r="I1351"/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/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/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/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/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/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/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/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/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/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/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/>
          <cell r="I1362"/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/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/>
          <cell r="I1364"/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/>
          <cell r="I1365"/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/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/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/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/>
          <cell r="I1369"/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/>
          <cell r="I1370"/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/>
          <cell r="I1371"/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/>
          <cell r="I1372"/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/>
          <cell r="I1373"/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/>
          <cell r="I1374"/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/>
          <cell r="I1375"/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/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/>
          <cell r="I1377"/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/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/>
          <cell r="I1379"/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/>
          <cell r="I1380"/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/>
          <cell r="I1381"/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/>
          <cell r="I1382"/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/>
          <cell r="I1383"/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/>
          <cell r="I1384"/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/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/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/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/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/>
          <cell r="I1389"/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/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/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/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/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/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/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/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/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/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/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/>
          <cell r="I1400"/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/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/>
          <cell r="I1402"/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/>
          <cell r="I1403"/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/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/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/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/>
          <cell r="I1407"/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/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/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/>
          <cell r="I1410"/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/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/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/>
          <cell r="I1413"/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/>
          <cell r="I1414"/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/>
          <cell r="I1415"/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/>
          <cell r="I1416"/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/>
          <cell r="I1417"/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/>
          <cell r="I1418"/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/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/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/>
          <cell r="I1421"/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/>
          <cell r="I1422"/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/>
          <cell r="I1423"/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/>
          <cell r="I1424"/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/>
          <cell r="I1425"/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/>
          <cell r="I1426"/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/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/>
          <cell r="I1428"/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/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/>
          <cell r="I1430"/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/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/>
          <cell r="I1432"/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/>
          <cell r="I1433"/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/>
          <cell r="I1434"/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/>
          <cell r="I1435"/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/>
          <cell r="I1436"/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/>
          <cell r="I1437"/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/>
          <cell r="I1438"/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/>
          <cell r="I1439"/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/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/>
          <cell r="I1441"/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/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/>
          <cell r="I1443"/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/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/>
          <cell r="I1445"/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/>
          <cell r="I1446"/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/>
          <cell r="I1447"/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/>
          <cell r="I1448"/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/>
          <cell r="I1449"/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/>
          <cell r="I1450"/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/>
          <cell r="I1453"/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/>
          <cell r="I1462"/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/>
          <cell r="I1469"/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/>
          <cell r="I1470"/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/>
          <cell r="I1471"/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/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/>
          <cell r="I1473"/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/>
          <cell r="I1474"/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/>
          <cell r="I1475"/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/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/>
          <cell r="I1477"/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/>
          <cell r="I1478"/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/>
          <cell r="I1479"/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/>
          <cell r="I1480"/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/>
          <cell r="I1481"/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/>
          <cell r="I1482"/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/>
          <cell r="I1483"/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/>
          <cell r="I1484"/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/>
          <cell r="I1485"/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/>
          <cell r="I1486"/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/>
          <cell r="I1487"/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/>
          <cell r="I1488"/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/>
          <cell r="I1489"/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/>
          <cell r="I1490"/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/>
          <cell r="I1491"/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/>
          <cell r="I1492"/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/>
          <cell r="I1493"/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/>
          <cell r="I1494"/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/>
          <cell r="I1495"/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/>
          <cell r="I1496"/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/>
          <cell r="I1497"/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/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/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/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/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/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/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/>
          <cell r="I1504"/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/>
          <cell r="I1505"/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/>
          <cell r="I1506"/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/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/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/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/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/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/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/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/>
          <cell r="I1514"/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/>
          <cell r="I1515"/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/>
          <cell r="I1516"/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/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/>
          <cell r="I1518"/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/>
          <cell r="I1519"/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/>
          <cell r="I1520"/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/>
          <cell r="I1521"/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/>
          <cell r="I1522"/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/>
          <cell r="I1523"/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/>
          <cell r="I1524"/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/>
          <cell r="I1525"/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/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/>
          <cell r="I1527"/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/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/>
          <cell r="I1529"/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/>
          <cell r="I1533"/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/>
          <cell r="I1537"/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/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/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/>
          <cell r="I1540"/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/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/>
          <cell r="I1542"/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/>
          <cell r="I1543"/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/>
          <cell r="I1544"/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/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/>
          <cell r="I1546"/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/>
          <cell r="I1547"/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/>
          <cell r="I1548"/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/>
          <cell r="I1549"/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/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/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/>
          <cell r="I1552"/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/>
          <cell r="I1553"/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/>
          <cell r="I1554"/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/>
          <cell r="I1555"/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/>
          <cell r="I1556"/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/>
          <cell r="I1557"/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/>
          <cell r="I1558"/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/>
          <cell r="I1559"/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/>
          <cell r="I1560"/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/>
          <cell r="I1561"/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/>
          <cell r="I1562"/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/>
          <cell r="I1563"/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/>
          <cell r="I1564"/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/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/>
          <cell r="I1566"/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/>
          <cell r="I1567"/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/>
          <cell r="I1568"/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/>
          <cell r="I1569"/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/>
          <cell r="I1570"/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/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/>
          <cell r="I1572"/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/>
          <cell r="I1573"/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/>
          <cell r="I1574"/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/>
          <cell r="I1575"/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/>
          <cell r="I1578"/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/>
          <cell r="I1579"/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/>
          <cell r="I1583"/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/>
          <cell r="I1584"/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/>
          <cell r="I1586"/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/>
          <cell r="I1587"/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/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/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/>
          <cell r="I1590"/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/>
          <cell r="I1591"/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/>
          <cell r="I1594"/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/>
          <cell r="I1595"/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/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/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/>
          <cell r="I1598"/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/>
          <cell r="I1599"/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/>
          <cell r="I1602"/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/>
          <cell r="I1603"/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/>
          <cell r="I1604"/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/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/>
          <cell r="I1606"/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/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/>
          <cell r="I1608"/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/>
          <cell r="I1609"/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/>
          <cell r="I1610"/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/>
          <cell r="I1611"/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/>
          <cell r="I1612"/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/>
          <cell r="I1613"/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/>
          <cell r="I1614"/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/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/>
          <cell r="I1616"/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/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/>
          <cell r="I1618"/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/>
          <cell r="I1619"/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/>
          <cell r="I1620"/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/>
          <cell r="I1621"/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/>
          <cell r="I1622"/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/>
          <cell r="I1623"/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/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/>
          <cell r="I1625"/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/>
          <cell r="I1626"/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/>
          <cell r="I1627"/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/>
          <cell r="I1628"/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/>
          <cell r="I1629"/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/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/>
          <cell r="I1631"/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/>
          <cell r="I1632"/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/>
          <cell r="I1633"/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/>
          <cell r="I1634"/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/>
          <cell r="I1635"/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/>
          <cell r="I1636"/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/>
          <cell r="I1637"/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/>
          <cell r="I1638"/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/>
          <cell r="I1639"/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/>
          <cell r="I1640"/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/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/>
          <cell r="I1642"/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/>
          <cell r="I1643"/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/>
          <cell r="I1644"/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/>
          <cell r="I1645"/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/>
          <cell r="I1646"/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/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/>
          <cell r="I1648"/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/>
          <cell r="I1649"/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/>
          <cell r="I1650"/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/>
          <cell r="I1651"/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/>
          <cell r="I1652"/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/>
          <cell r="I1653"/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/>
          <cell r="I1654"/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/>
          <cell r="I1655"/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/>
          <cell r="I1656"/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/>
          <cell r="I1657"/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/>
          <cell r="I1658"/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/>
          <cell r="I1659"/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/>
          <cell r="I1660"/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/>
          <cell r="I1661"/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/>
          <cell r="I1662"/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/>
          <cell r="I1663"/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/>
          <cell r="I1664"/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/>
          <cell r="I1665"/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/>
          <cell r="I1666"/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/>
          <cell r="I1667"/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/>
          <cell r="I1668"/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/>
          <cell r="I1669"/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/>
          <cell r="I1670"/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/>
          <cell r="I1671"/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/>
          <cell r="I1672"/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/>
          <cell r="I1674"/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/>
          <cell r="I1675"/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/>
          <cell r="I1676"/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/>
          <cell r="I1677"/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/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/>
          <cell r="I1679"/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/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/>
          <cell r="I1681"/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/>
          <cell r="I1682"/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/>
          <cell r="I1683"/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/>
          <cell r="I1685"/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/>
          <cell r="I1686"/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/>
          <cell r="I1687"/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/>
          <cell r="I1688"/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/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/>
          <cell r="I1690"/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/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/>
          <cell r="I1692"/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/>
          <cell r="I1693"/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/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/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/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/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/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/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/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/>
          <cell r="I1715"/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/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/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/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/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/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/>
          <cell r="I1735"/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/>
          <cell r="I1736"/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/>
          <cell r="I1737"/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/>
          <cell r="I1742"/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/>
          <cell r="I1743"/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/>
          <cell r="I1744"/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/>
          <cell r="I1749"/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/>
          <cell r="I1750"/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/>
          <cell r="I1751"/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/>
          <cell r="I1752"/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/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/>
          <cell r="I1754"/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/>
          <cell r="I1755"/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/>
          <cell r="I1756"/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/>
          <cell r="I1757"/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/>
          <cell r="I1758"/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/>
          <cell r="I1759"/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/>
          <cell r="I1760"/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/>
          <cell r="I1761"/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/>
          <cell r="I1762"/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/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/>
          <cell r="I1764"/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/>
          <cell r="I1765"/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/>
          <cell r="I1766"/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/>
          <cell r="I1767"/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/>
          <cell r="I1768"/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/>
          <cell r="I1769"/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/>
          <cell r="I1770"/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/>
          <cell r="I1771"/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/>
          <cell r="I1772"/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/>
          <cell r="I1773"/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/>
          <cell r="I1774"/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/>
          <cell r="I1775"/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/>
          <cell r="I1776"/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/>
          <cell r="I1777"/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/>
          <cell r="I1778"/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/>
          <cell r="I1779"/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/>
          <cell r="I1780"/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/>
          <cell r="I1781"/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/>
          <cell r="I1782"/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/>
          <cell r="I1783"/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/>
          <cell r="I1784"/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/>
          <cell r="I1785"/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/>
          <cell r="I1786"/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/>
          <cell r="I1787"/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/>
          <cell r="I1788"/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/>
          <cell r="I1789"/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/>
          <cell r="I1790"/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/>
          <cell r="I1791"/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/>
          <cell r="I1792"/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/>
          <cell r="I1793"/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/>
          <cell r="I1794"/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/>
          <cell r="I1795"/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/>
          <cell r="I1796"/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/>
          <cell r="I1797"/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/>
          <cell r="I1798"/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/>
          <cell r="I1799"/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/>
          <cell r="I1800"/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/>
          <cell r="I1801"/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/>
          <cell r="I1802"/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/>
          <cell r="I1803"/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/>
          <cell r="I1804"/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/>
          <cell r="I1805"/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/>
          <cell r="I1806"/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/>
          <cell r="I1807"/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/>
          <cell r="I1808"/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/>
          <cell r="I1809"/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/>
          <cell r="I1810"/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/>
          <cell r="I1811"/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/>
          <cell r="I1812"/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/>
          <cell r="I1813"/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/>
          <cell r="I1814"/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/>
          <cell r="I1815"/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/>
          <cell r="I1816"/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/>
          <cell r="I1817"/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/>
          <cell r="I1818"/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/>
          <cell r="I1819"/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/>
          <cell r="I1820"/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/>
          <cell r="I1821"/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/>
          <cell r="I1822"/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/>
          <cell r="I1823"/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/>
          <cell r="I1824"/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/>
          <cell r="I1825"/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/>
          <cell r="I1826"/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/>
          <cell r="I1827"/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/>
          <cell r="I1828"/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/>
          <cell r="I1829"/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/>
          <cell r="I1830"/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/>
          <cell r="I1831"/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/>
          <cell r="I1832"/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/>
          <cell r="I1833"/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/>
          <cell r="I1834"/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/>
          <cell r="I1835"/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/>
          <cell r="I1836"/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/>
          <cell r="I1837"/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/>
          <cell r="I1838"/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/>
          <cell r="I1839"/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/>
          <cell r="I1840"/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/>
          <cell r="I1841"/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/>
          <cell r="I1842"/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/>
          <cell r="I1843"/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/>
          <cell r="I1844"/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/>
          <cell r="I1845"/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/>
          <cell r="I1846"/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/>
          <cell r="I1847"/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/>
          <cell r="I1848"/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/>
          <cell r="I1849"/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/>
          <cell r="I1850"/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/>
          <cell r="I1851"/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/>
          <cell r="I1852"/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/>
          <cell r="I1853"/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/>
          <cell r="I1854"/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/>
          <cell r="I1855"/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/>
          <cell r="I1856"/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/>
          <cell r="I1857"/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/>
          <cell r="I1858"/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/>
          <cell r="I1859"/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/>
          <cell r="I1860"/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/>
          <cell r="I1861"/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/>
          <cell r="I1862"/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/>
          <cell r="I1863"/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/>
          <cell r="I1864"/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/>
          <cell r="I1865"/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/>
          <cell r="I1866"/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/>
          <cell r="I1867"/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/>
          <cell r="I1868"/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/>
          <cell r="I1869"/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/>
          <cell r="I1870"/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/>
          <cell r="I1871"/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/>
          <cell r="I1872"/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/>
          <cell r="I1873"/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/>
          <cell r="I1874"/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/>
          <cell r="I1875"/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/>
          <cell r="I1876"/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/>
          <cell r="I1877"/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/>
          <cell r="I1878"/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/>
          <cell r="I1879"/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/>
          <cell r="I1880"/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/>
          <cell r="I1881"/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/>
          <cell r="I1882"/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/>
          <cell r="I1883"/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/>
          <cell r="I1884"/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/>
          <cell r="I1885"/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/>
          <cell r="I1886"/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/>
          <cell r="I1887"/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/>
          <cell r="I1888"/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/>
          <cell r="I1889"/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/>
          <cell r="I1890"/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/>
          <cell r="I1891"/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/>
          <cell r="I1892"/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/>
          <cell r="I1893"/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/>
          <cell r="I1894"/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/>
          <cell r="I1895"/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/>
          <cell r="I1896"/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/>
          <cell r="I1897"/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/>
          <cell r="I1898"/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/>
          <cell r="I1899"/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/>
          <cell r="I1900"/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/>
          <cell r="I1901"/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/>
          <cell r="I1902"/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/>
          <cell r="I1903"/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/>
          <cell r="I1904"/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/>
          <cell r="I1905"/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/>
          <cell r="I1906"/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/>
          <cell r="I1907"/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/>
          <cell r="I1908"/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/>
          <cell r="I1909"/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/>
          <cell r="I1910"/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/>
          <cell r="I1911"/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/>
          <cell r="I1912"/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/>
          <cell r="I1913"/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/>
          <cell r="I1914"/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/>
          <cell r="I1915"/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/>
          <cell r="I1916"/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/>
          <cell r="I1917"/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/>
          <cell r="I1918"/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/>
          <cell r="I1919"/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/>
          <cell r="I1920"/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/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/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/>
          <cell r="I1923"/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/>
          <cell r="I1924"/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/>
          <cell r="I1925"/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/>
          <cell r="I1926"/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/>
          <cell r="I1927"/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/>
          <cell r="I1928"/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/>
          <cell r="I1929"/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/>
          <cell r="I1930"/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/>
          <cell r="I1931"/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/>
          <cell r="I1932"/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/>
          <cell r="I1933"/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/>
          <cell r="I1934"/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/>
          <cell r="I1935"/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/>
          <cell r="I1936"/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/>
          <cell r="I1937"/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/>
          <cell r="I1938"/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/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/>
          <cell r="I1940"/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/>
          <cell r="I1941"/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/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/>
          <cell r="I1943"/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/>
          <cell r="I1944"/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/>
          <cell r="I1945"/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/>
          <cell r="I1946"/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/>
          <cell r="I1947"/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/>
          <cell r="I1948"/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/>
          <cell r="I1949"/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/>
          <cell r="I1950"/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/>
          <cell r="I1951"/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/>
          <cell r="I1952"/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/>
          <cell r="I1953"/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/>
          <cell r="I1954"/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/>
          <cell r="I1955"/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/>
          <cell r="I1956"/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/>
          <cell r="I1957"/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/>
          <cell r="I1958"/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/>
          <cell r="I1959"/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/>
          <cell r="I1960"/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/>
          <cell r="I1961"/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/>
          <cell r="I1962"/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/>
          <cell r="I1963"/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/>
          <cell r="I1964"/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/>
          <cell r="I1965"/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/>
          <cell r="I1966"/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/>
          <cell r="I1967"/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/>
          <cell r="I1968"/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/>
          <cell r="I1969"/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/>
          <cell r="I1970"/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/>
          <cell r="I1971"/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/>
          <cell r="I1972"/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/>
          <cell r="I1973"/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/>
          <cell r="I1974"/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/>
          <cell r="I1975"/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/>
          <cell r="I1976"/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/>
          <cell r="I1977"/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/>
          <cell r="I1978"/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/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/>
          <cell r="I1983"/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/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/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/>
          <cell r="I1992"/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/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/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/>
          <cell r="I2005"/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/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/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/>
          <cell r="I2014"/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/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/>
          <cell r="I2023"/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/>
          <cell r="I2024"/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/>
          <cell r="I2025"/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/>
          <cell r="I2026"/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/>
          <cell r="I2027"/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/>
          <cell r="I2028"/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/>
          <cell r="I2029"/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/>
          <cell r="I2030"/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/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/>
          <cell r="I2032"/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/>
          <cell r="I2033"/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/>
          <cell r="I2034"/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/>
          <cell r="I2035"/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/>
          <cell r="I2036"/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/>
          <cell r="I2037"/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/>
          <cell r="I2038"/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/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/>
          <cell r="I2040"/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/>
          <cell r="I2041"/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/>
          <cell r="I2042"/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/>
          <cell r="I2043"/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/>
          <cell r="I2044"/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/>
          <cell r="I2045"/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/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/>
          <cell r="I2047"/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/>
          <cell r="I2048"/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/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/>
          <cell r="I2050"/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/>
          <cell r="I2051"/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/>
          <cell r="I2052"/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/>
          <cell r="I2053"/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/>
          <cell r="I2054"/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/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/>
          <cell r="I2056"/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/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/>
          <cell r="I2058"/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/>
          <cell r="I2059"/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/>
          <cell r="I2060"/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/>
          <cell r="I2061"/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/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/>
          <cell r="I2063"/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/>
          <cell r="I2064"/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/>
          <cell r="I2065"/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/>
          <cell r="I2066"/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/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/>
          <cell r="I2068"/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/>
          <cell r="I2069"/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/>
          <cell r="I2070"/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/>
          <cell r="I2071"/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/>
          <cell r="I2072"/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/>
          <cell r="I2073"/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/>
          <cell r="I2074"/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/>
          <cell r="I2075"/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/>
          <cell r="I2076"/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/>
          <cell r="I2077"/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/>
          <cell r="I2078"/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/>
          <cell r="I2079"/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/>
          <cell r="I2080"/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/>
          <cell r="I2081"/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/>
          <cell r="I2082"/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/>
          <cell r="I2083"/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/>
          <cell r="I2084"/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/>
          <cell r="I2085"/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/>
          <cell r="I2086"/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/>
          <cell r="I2087"/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/>
          <cell r="I2088"/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/>
          <cell r="I2089"/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/>
          <cell r="I2090"/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/>
          <cell r="I2091"/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/>
          <cell r="I2092"/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/>
          <cell r="I2093"/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/>
          <cell r="I2094"/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/>
          <cell r="I2095"/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/>
          <cell r="I2096"/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/>
          <cell r="I2097"/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/>
          <cell r="I2098"/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/>
          <cell r="I2099"/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/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/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/>
          <cell r="I2102"/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/>
          <cell r="I2103"/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/>
          <cell r="I2104"/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/>
          <cell r="I2105"/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/>
          <cell r="I2106"/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/>
          <cell r="I2107"/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/>
          <cell r="I2108"/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/>
          <cell r="I2109"/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/>
          <cell r="I2110"/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/>
          <cell r="I2111"/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/>
          <cell r="I2112"/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/>
          <cell r="I2113"/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/>
          <cell r="I2114"/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/>
          <cell r="I2115"/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/>
          <cell r="I2116"/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/>
          <cell r="I2117"/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/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/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/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/>
          <cell r="I2121"/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/>
          <cell r="I2122"/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/>
          <cell r="I2123"/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/>
          <cell r="I2124"/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/>
          <cell r="I2125"/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/>
          <cell r="I2126"/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/>
          <cell r="I2127"/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/>
          <cell r="I2128"/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/>
          <cell r="I2129"/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/>
          <cell r="I2130"/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/>
          <cell r="I2131"/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/>
          <cell r="I2132"/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/>
          <cell r="I2133"/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/>
          <cell r="I2134"/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/>
          <cell r="I2135"/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/>
          <cell r="I2136"/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/>
          <cell r="I2137"/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/>
          <cell r="I2138"/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/>
          <cell r="I2139"/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/>
          <cell r="I2140"/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/>
          <cell r="I2141"/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/>
          <cell r="I2142"/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/>
          <cell r="I2143"/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/>
          <cell r="I2144"/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/>
          <cell r="I2145"/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/>
          <cell r="I2146"/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/>
          <cell r="I2147"/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/>
          <cell r="I2148"/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/>
          <cell r="I2149"/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/>
          <cell r="I2150"/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/>
          <cell r="I2151"/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/>
          <cell r="I2152"/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/>
          <cell r="I2153"/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/>
          <cell r="I2154"/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/>
          <cell r="I2155"/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/>
          <cell r="I2156"/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/>
          <cell r="I2157"/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/>
          <cell r="I2158"/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/>
          <cell r="I2159"/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/>
          <cell r="I2160"/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/>
          <cell r="I2161"/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/>
          <cell r="I2162"/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/>
          <cell r="I2163"/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/>
          <cell r="I2164"/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/>
          <cell r="I2165"/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/>
          <cell r="I2166"/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/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/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/>
          <cell r="I2169"/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/>
          <cell r="I2170"/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/>
          <cell r="I2171"/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/>
          <cell r="I2172"/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/>
          <cell r="I2173"/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/>
          <cell r="I2174"/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/>
          <cell r="I2175"/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/>
          <cell r="I2176"/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/>
          <cell r="I2177"/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/>
          <cell r="I2178"/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/>
          <cell r="I2179"/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/>
          <cell r="I2180"/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/>
          <cell r="I2181"/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/>
          <cell r="I2182"/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/>
          <cell r="I2183"/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/>
          <cell r="I2184"/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/>
          <cell r="I2185"/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/>
          <cell r="I2186"/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/>
          <cell r="I2187"/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/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/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/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/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/>
          <cell r="I2192"/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/>
          <cell r="I2193"/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/>
          <cell r="I2194"/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/>
          <cell r="I2195"/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/>
          <cell r="I2196"/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/>
          <cell r="I2197"/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/>
          <cell r="I2198"/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/>
          <cell r="I2199"/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/>
          <cell r="I2200"/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/>
          <cell r="I2201"/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/>
          <cell r="I2202"/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/>
          <cell r="I2203"/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/>
          <cell r="I2204"/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/>
          <cell r="I2205"/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/>
          <cell r="I2206"/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/>
          <cell r="I2207"/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/>
          <cell r="I2208"/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/>
          <cell r="I2209"/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/>
          <cell r="I2210"/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/>
          <cell r="I2211"/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/>
          <cell r="I2212"/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/>
          <cell r="I2213"/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/>
          <cell r="I2214"/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/>
          <cell r="I2215"/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/>
          <cell r="I2216"/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/>
          <cell r="I2217"/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/>
          <cell r="I2218"/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/>
          <cell r="I2219"/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/>
          <cell r="I2220"/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/>
          <cell r="I2221"/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/>
          <cell r="I2222"/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/>
          <cell r="I2223"/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/>
          <cell r="I2224"/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/>
          <cell r="I2225"/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/>
          <cell r="I2226"/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/>
          <cell r="I2227"/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/>
          <cell r="I2228"/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/>
          <cell r="I2229"/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/>
          <cell r="I2230"/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/>
          <cell r="I2231"/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/>
          <cell r="I2232"/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/>
          <cell r="I2233"/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/>
          <cell r="I2234"/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/>
          <cell r="I2235"/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/>
          <cell r="I2236"/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/>
          <cell r="I2237"/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/>
          <cell r="I2238"/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/>
          <cell r="I2239"/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/>
          <cell r="I2240"/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/>
          <cell r="I2241"/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/>
          <cell r="I2242"/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/>
          <cell r="I2243"/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/>
          <cell r="I2244"/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/>
          <cell r="I2245"/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/>
          <cell r="I2246"/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/>
          <cell r="I2247"/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/>
          <cell r="I2248"/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/>
          <cell r="I2249"/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/>
          <cell r="I2250"/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/>
          <cell r="I2251"/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/>
          <cell r="I2252"/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/>
          <cell r="I2253"/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/>
          <cell r="I2254"/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/>
          <cell r="I2255"/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/>
          <cell r="I2256"/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/>
          <cell r="I2257"/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/>
          <cell r="I2258"/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/>
          <cell r="I2259"/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/>
          <cell r="I2260"/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/>
          <cell r="I2261"/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/>
          <cell r="I2262"/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/>
          <cell r="I2263"/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/>
          <cell r="I2264"/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/>
          <cell r="I2265"/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/>
          <cell r="I2266"/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/>
          <cell r="I2267"/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/>
          <cell r="I2268"/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/>
          <cell r="I2269"/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/>
          <cell r="I2270"/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/>
          <cell r="I2271"/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/>
          <cell r="I2272"/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/>
          <cell r="I2273"/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/>
          <cell r="I2274"/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/>
          <cell r="I2275"/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/>
          <cell r="I2276"/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/>
          <cell r="I2277"/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/>
          <cell r="I2278"/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/>
          <cell r="I2279"/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/>
          <cell r="I2280"/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/>
          <cell r="I2281"/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/>
          <cell r="I2282"/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/>
          <cell r="I2283"/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/>
          <cell r="I2284"/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/>
          <cell r="I2285"/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/>
          <cell r="I2286"/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/>
          <cell r="I2287"/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/>
          <cell r="I2288"/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/>
          <cell r="I2289"/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/>
          <cell r="I2290"/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/>
          <cell r="I2291"/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/>
          <cell r="I2292"/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/>
          <cell r="I2293"/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/>
          <cell r="I2294"/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/>
          <cell r="I2295"/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/>
          <cell r="I2296"/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/>
          <cell r="I2297"/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/>
          <cell r="I2298"/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/>
          <cell r="I2299"/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/>
          <cell r="I2300"/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/>
          <cell r="I2301"/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/>
          <cell r="I2302"/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/>
          <cell r="I2303"/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/>
          <cell r="I2304"/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/>
          <cell r="I2305"/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/>
          <cell r="I2306"/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/>
          <cell r="I2307"/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/>
          <cell r="I2308"/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/>
          <cell r="I2309"/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/>
          <cell r="I2310"/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/>
          <cell r="I2311"/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/>
          <cell r="I2312"/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/>
          <cell r="I2313"/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/>
          <cell r="I2314"/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/>
          <cell r="I2315"/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/>
          <cell r="I2316"/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/>
          <cell r="I2317"/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/>
          <cell r="I2318"/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/>
          <cell r="I2319"/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/>
          <cell r="I2320"/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/>
          <cell r="I2321"/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/>
          <cell r="I2322"/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/>
          <cell r="I2323"/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/>
          <cell r="I2324"/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/>
          <cell r="I2325"/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/>
          <cell r="I2326"/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/>
          <cell r="I2327"/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/>
          <cell r="I2328"/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/>
          <cell r="I2329"/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/>
          <cell r="I2330"/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/>
          <cell r="I2331"/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/>
          <cell r="I2332"/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/>
          <cell r="I2333"/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/>
          <cell r="I2334"/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/>
          <cell r="I2335"/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/>
          <cell r="I2336"/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/>
          <cell r="I2337"/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/>
          <cell r="I2338"/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/>
          <cell r="I2339"/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/>
          <cell r="I2340"/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/>
          <cell r="I2341"/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/>
          <cell r="I2342"/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/>
          <cell r="I2343"/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/>
          <cell r="I2344"/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/>
          <cell r="I2345"/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/>
          <cell r="I2346"/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/>
          <cell r="I2347"/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/>
          <cell r="I2348"/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/>
          <cell r="I2349"/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/>
          <cell r="I2350"/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/>
          <cell r="I2351"/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/>
          <cell r="I2352"/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/>
          <cell r="I2353"/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/>
          <cell r="I2354"/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/>
          <cell r="I2355"/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/>
          <cell r="I2356"/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/>
          <cell r="I2357"/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/>
          <cell r="I2358"/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/>
          <cell r="I2359"/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/>
          <cell r="I2360"/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/>
          <cell r="I2361"/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/>
          <cell r="I2362"/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/>
          <cell r="I2363"/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/>
          <cell r="I2364"/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/>
          <cell r="I2365"/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/>
          <cell r="I2366"/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/>
          <cell r="I2367"/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/>
          <cell r="I2368"/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/>
          <cell r="I2369"/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/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/>
          <cell r="I2371"/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/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/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/>
          <cell r="I2374"/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/>
          <cell r="I2375"/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/>
          <cell r="I2376"/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/>
          <cell r="I2377"/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/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/>
          <cell r="I2379"/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/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/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/>
          <cell r="I2382"/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/>
          <cell r="I2383"/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/>
          <cell r="I2384"/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/>
          <cell r="I2385"/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/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/>
          <cell r="I2387"/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/>
          <cell r="I2388"/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/>
          <cell r="I2389"/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/>
          <cell r="I2390"/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/>
          <cell r="I2391"/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/>
          <cell r="I2392"/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/>
          <cell r="I2393"/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/>
          <cell r="I2394"/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/>
          <cell r="I2395"/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/>
          <cell r="I2396"/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/>
          <cell r="I2397"/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/>
          <cell r="I2398"/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/>
          <cell r="I2399"/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/>
          <cell r="I2400"/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/>
          <cell r="I2401"/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/>
          <cell r="I2402"/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/>
          <cell r="I2403"/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/>
          <cell r="I2404"/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/>
          <cell r="I2405"/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/>
          <cell r="I2406"/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/>
          <cell r="I2407"/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/>
          <cell r="I2408"/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/>
          <cell r="I2409"/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/>
          <cell r="I2410"/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/>
          <cell r="I2411"/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/>
          <cell r="I2412"/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/>
          <cell r="I2413"/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/>
          <cell r="I2414"/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/>
          <cell r="I2415"/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/>
          <cell r="I2416"/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/>
          <cell r="I2417"/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/>
          <cell r="I2418"/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/>
          <cell r="I2419"/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/>
          <cell r="I2420"/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/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/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/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/>
          <cell r="I2425"/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/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/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/>
          <cell r="I2429"/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/>
          <cell r="I2430"/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/>
          <cell r="I2431"/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/>
          <cell r="I2432"/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/>
          <cell r="I2433"/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/>
          <cell r="I2434"/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/>
          <cell r="I2435"/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/>
          <cell r="I2436"/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/>
          <cell r="I2437"/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/>
          <cell r="I2438"/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/>
          <cell r="I2439"/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/>
          <cell r="I2440"/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/>
          <cell r="I2441"/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/>
          <cell r="I2442"/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/>
          <cell r="I2443"/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/>
          <cell r="I2444"/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/>
          <cell r="I2445"/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/>
          <cell r="I2446"/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/>
          <cell r="I2447"/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/>
          <cell r="I2448"/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/>
          <cell r="I2449"/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/>
          <cell r="I2450"/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/>
          <cell r="I2451"/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/>
          <cell r="I2452"/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/>
          <cell r="I2453"/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/>
          <cell r="I2454"/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/>
          <cell r="I2455"/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/>
          <cell r="I2456"/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/>
          <cell r="I2457"/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/>
          <cell r="I2458"/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/>
          <cell r="I2459"/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/>
          <cell r="I2460"/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/>
          <cell r="I2461"/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/>
          <cell r="I2462"/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/>
          <cell r="I2463"/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/>
          <cell r="I2464"/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/>
          <cell r="I2465"/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/>
          <cell r="I2466"/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/>
          <cell r="I2467"/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/>
          <cell r="I2468"/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/>
          <cell r="I2469"/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/>
          <cell r="I2470"/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/>
          <cell r="I2471"/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/>
          <cell r="I2472"/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/>
          <cell r="I2473"/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/>
          <cell r="I2474"/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/>
          <cell r="I2475"/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/>
          <cell r="I2476"/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/>
          <cell r="I2477"/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/>
          <cell r="I2478"/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/>
          <cell r="I2479"/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/>
          <cell r="I2480"/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/>
          <cell r="I2481"/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/>
          <cell r="I2482"/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/>
          <cell r="I2483"/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/>
          <cell r="I2484"/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/>
          <cell r="I2485"/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/>
          <cell r="I2486"/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/>
          <cell r="I2487"/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/>
          <cell r="I2488"/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/>
          <cell r="I2489"/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/>
          <cell r="I2490"/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/>
          <cell r="I2491"/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/>
          <cell r="I2492"/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/>
          <cell r="I2493"/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/>
          <cell r="I2494"/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/>
          <cell r="I2495"/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/>
          <cell r="I2496"/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/>
          <cell r="I2497"/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/>
          <cell r="I2498"/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/>
          <cell r="I2499"/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/>
          <cell r="I2500"/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/>
          <cell r="I2501"/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/>
          <cell r="I2502"/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/>
          <cell r="I2503"/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/>
          <cell r="I2504"/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/>
          <cell r="I2505"/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/>
          <cell r="I2506"/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/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/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/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/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/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/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/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/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/>
        </row>
        <row r="18">
          <cell r="A18"/>
        </row>
        <row r="19">
          <cell r="A19"/>
        </row>
        <row r="20">
          <cell r="A20"/>
        </row>
        <row r="21">
          <cell r="A21"/>
        </row>
        <row r="22">
          <cell r="A22"/>
          <cell r="F22"/>
        </row>
        <row r="23">
          <cell r="A23"/>
          <cell r="F23"/>
        </row>
        <row r="24">
          <cell r="A24"/>
          <cell r="F24"/>
        </row>
        <row r="25">
          <cell r="A25"/>
          <cell r="F25"/>
        </row>
        <row r="26">
          <cell r="A26"/>
          <cell r="F26"/>
        </row>
        <row r="27">
          <cell r="A27"/>
          <cell r="F27"/>
        </row>
        <row r="28">
          <cell r="A28"/>
          <cell r="F28"/>
        </row>
        <row r="29">
          <cell r="A29"/>
          <cell r="F29"/>
        </row>
        <row r="30">
          <cell r="A30"/>
        </row>
        <row r="31">
          <cell r="A31"/>
        </row>
        <row r="32">
          <cell r="A32"/>
        </row>
        <row r="33">
          <cell r="A33"/>
        </row>
        <row r="34">
          <cell r="A34"/>
        </row>
        <row r="35">
          <cell r="A35"/>
        </row>
        <row r="36">
          <cell r="A36"/>
        </row>
        <row r="37">
          <cell r="A37"/>
        </row>
        <row r="38">
          <cell r="A38"/>
        </row>
        <row r="39">
          <cell r="A39"/>
        </row>
        <row r="40">
          <cell r="A40"/>
        </row>
        <row r="41">
          <cell r="A41"/>
        </row>
        <row r="42">
          <cell r="A42"/>
        </row>
        <row r="43">
          <cell r="A43"/>
        </row>
        <row r="44">
          <cell r="A44"/>
        </row>
        <row r="45">
          <cell r="A45"/>
        </row>
        <row r="46">
          <cell r="A46"/>
        </row>
        <row r="47">
          <cell r="A47"/>
        </row>
        <row r="48">
          <cell r="A48"/>
        </row>
        <row r="49">
          <cell r="A49"/>
        </row>
        <row r="50">
          <cell r="A50"/>
        </row>
        <row r="51">
          <cell r="A51"/>
        </row>
        <row r="52">
          <cell r="A52"/>
        </row>
        <row r="53">
          <cell r="A53"/>
        </row>
        <row r="54">
          <cell r="A54"/>
        </row>
        <row r="55">
          <cell r="A55"/>
        </row>
        <row r="56">
          <cell r="A56"/>
        </row>
        <row r="57">
          <cell r="A57"/>
        </row>
        <row r="58">
          <cell r="A58"/>
        </row>
        <row r="59">
          <cell r="A59"/>
        </row>
        <row r="60">
          <cell r="A60"/>
        </row>
        <row r="61">
          <cell r="A61"/>
        </row>
        <row r="62">
          <cell r="A62"/>
        </row>
        <row r="63">
          <cell r="A63"/>
        </row>
        <row r="64">
          <cell r="A64"/>
        </row>
        <row r="65">
          <cell r="A65"/>
        </row>
        <row r="66">
          <cell r="A66"/>
        </row>
        <row r="67">
          <cell r="A67"/>
        </row>
        <row r="68">
          <cell r="A68"/>
        </row>
        <row r="69">
          <cell r="A69"/>
        </row>
        <row r="70">
          <cell r="A70"/>
        </row>
        <row r="71">
          <cell r="A71"/>
        </row>
        <row r="72">
          <cell r="A72"/>
        </row>
        <row r="73">
          <cell r="A73"/>
        </row>
        <row r="74">
          <cell r="A74"/>
        </row>
        <row r="75">
          <cell r="A75"/>
        </row>
        <row r="76">
          <cell r="A76"/>
        </row>
        <row r="77">
          <cell r="A77"/>
        </row>
        <row r="78">
          <cell r="A78"/>
        </row>
        <row r="79">
          <cell r="A79"/>
        </row>
        <row r="80">
          <cell r="A80"/>
        </row>
        <row r="81">
          <cell r="A81"/>
        </row>
        <row r="82">
          <cell r="A82"/>
        </row>
        <row r="83">
          <cell r="A83"/>
        </row>
        <row r="84">
          <cell r="A84"/>
        </row>
        <row r="85">
          <cell r="A85"/>
        </row>
        <row r="86">
          <cell r="A86"/>
        </row>
        <row r="87">
          <cell r="A87"/>
        </row>
        <row r="88">
          <cell r="A88"/>
        </row>
        <row r="89">
          <cell r="A89"/>
        </row>
        <row r="90">
          <cell r="A90"/>
        </row>
        <row r="91">
          <cell r="A91"/>
        </row>
        <row r="92">
          <cell r="A92"/>
        </row>
        <row r="93">
          <cell r="A93"/>
        </row>
        <row r="94">
          <cell r="A94"/>
        </row>
        <row r="95">
          <cell r="A95"/>
        </row>
        <row r="96">
          <cell r="A96"/>
        </row>
        <row r="97">
          <cell r="A97"/>
        </row>
        <row r="98">
          <cell r="A98"/>
        </row>
        <row r="99">
          <cell r="A99"/>
        </row>
        <row r="100">
          <cell r="A100"/>
        </row>
        <row r="101">
          <cell r="A101"/>
        </row>
        <row r="102">
          <cell r="A102"/>
        </row>
        <row r="103">
          <cell r="A103"/>
        </row>
        <row r="104">
          <cell r="A104"/>
        </row>
        <row r="105">
          <cell r="A105"/>
        </row>
        <row r="106">
          <cell r="A106"/>
        </row>
        <row r="107">
          <cell r="A107"/>
        </row>
        <row r="108">
          <cell r="A108"/>
        </row>
        <row r="109">
          <cell r="A109"/>
        </row>
        <row r="110">
          <cell r="A110"/>
        </row>
        <row r="111">
          <cell r="A111"/>
        </row>
        <row r="112">
          <cell r="A112"/>
        </row>
        <row r="113">
          <cell r="A113"/>
        </row>
        <row r="114">
          <cell r="A114"/>
        </row>
        <row r="115">
          <cell r="A115"/>
        </row>
        <row r="116">
          <cell r="A116"/>
        </row>
        <row r="117">
          <cell r="A117"/>
        </row>
        <row r="118">
          <cell r="A118"/>
        </row>
        <row r="119">
          <cell r="A119"/>
        </row>
        <row r="120">
          <cell r="A120"/>
        </row>
        <row r="121">
          <cell r="A121"/>
        </row>
        <row r="122">
          <cell r="A122"/>
        </row>
        <row r="123">
          <cell r="A123"/>
        </row>
        <row r="124">
          <cell r="A124"/>
        </row>
        <row r="125">
          <cell r="A125"/>
        </row>
        <row r="126">
          <cell r="A126"/>
        </row>
        <row r="127">
          <cell r="A127"/>
        </row>
        <row r="128">
          <cell r="A128"/>
        </row>
        <row r="129">
          <cell r="A129"/>
        </row>
        <row r="130">
          <cell r="A130"/>
        </row>
        <row r="131">
          <cell r="A131"/>
        </row>
        <row r="132">
          <cell r="A132"/>
        </row>
        <row r="133">
          <cell r="A133"/>
        </row>
        <row r="134">
          <cell r="A134"/>
        </row>
        <row r="135">
          <cell r="A135"/>
        </row>
        <row r="136">
          <cell r="A136"/>
        </row>
        <row r="137">
          <cell r="A137"/>
        </row>
        <row r="138">
          <cell r="A138"/>
        </row>
        <row r="139">
          <cell r="A139"/>
        </row>
        <row r="140">
          <cell r="A140"/>
        </row>
        <row r="141">
          <cell r="A141"/>
        </row>
        <row r="142">
          <cell r="A142"/>
        </row>
        <row r="143">
          <cell r="A143"/>
        </row>
        <row r="144">
          <cell r="A144"/>
        </row>
        <row r="145">
          <cell r="A145"/>
        </row>
        <row r="146">
          <cell r="A146"/>
        </row>
        <row r="147">
          <cell r="A147"/>
        </row>
        <row r="148">
          <cell r="A148"/>
        </row>
        <row r="149">
          <cell r="A149"/>
        </row>
        <row r="150">
          <cell r="A150"/>
        </row>
        <row r="151">
          <cell r="A151"/>
        </row>
        <row r="152">
          <cell r="A152"/>
        </row>
        <row r="153">
          <cell r="A153"/>
        </row>
        <row r="154">
          <cell r="A154"/>
        </row>
        <row r="155">
          <cell r="A155"/>
        </row>
        <row r="156">
          <cell r="A156"/>
        </row>
        <row r="157">
          <cell r="A157"/>
        </row>
        <row r="158">
          <cell r="A158"/>
        </row>
        <row r="159">
          <cell r="A159"/>
        </row>
        <row r="160">
          <cell r="A160"/>
        </row>
        <row r="161">
          <cell r="A161"/>
        </row>
        <row r="162">
          <cell r="A162"/>
        </row>
        <row r="163">
          <cell r="A163"/>
        </row>
        <row r="164">
          <cell r="A164"/>
        </row>
        <row r="165">
          <cell r="A165"/>
        </row>
        <row r="166">
          <cell r="A166"/>
        </row>
        <row r="167">
          <cell r="A167"/>
        </row>
        <row r="168">
          <cell r="A168"/>
        </row>
        <row r="169">
          <cell r="A169"/>
        </row>
        <row r="170">
          <cell r="A170"/>
        </row>
        <row r="171">
          <cell r="A171"/>
        </row>
        <row r="172">
          <cell r="A172"/>
        </row>
        <row r="173">
          <cell r="A173"/>
        </row>
        <row r="174">
          <cell r="A174"/>
        </row>
        <row r="175">
          <cell r="A175"/>
        </row>
        <row r="176">
          <cell r="A176"/>
        </row>
        <row r="177">
          <cell r="A177"/>
        </row>
        <row r="178">
          <cell r="A178"/>
        </row>
        <row r="179">
          <cell r="A179"/>
        </row>
        <row r="180">
          <cell r="A180"/>
        </row>
        <row r="181">
          <cell r="A181"/>
        </row>
        <row r="182">
          <cell r="A182"/>
        </row>
        <row r="183">
          <cell r="A183"/>
        </row>
        <row r="184">
          <cell r="A184"/>
        </row>
        <row r="185">
          <cell r="A185"/>
        </row>
        <row r="186">
          <cell r="A186"/>
        </row>
        <row r="187">
          <cell r="A187"/>
        </row>
        <row r="188">
          <cell r="A188"/>
        </row>
        <row r="189">
          <cell r="A189"/>
        </row>
        <row r="190">
          <cell r="A190"/>
        </row>
        <row r="191">
          <cell r="A191"/>
        </row>
        <row r="192">
          <cell r="A192"/>
        </row>
        <row r="193">
          <cell r="A193"/>
        </row>
        <row r="194">
          <cell r="A194"/>
        </row>
        <row r="195">
          <cell r="A195"/>
        </row>
        <row r="196">
          <cell r="A196"/>
        </row>
        <row r="197">
          <cell r="A197"/>
        </row>
        <row r="198">
          <cell r="A198"/>
        </row>
        <row r="199">
          <cell r="A199"/>
        </row>
        <row r="200">
          <cell r="A200"/>
        </row>
        <row r="201">
          <cell r="A201"/>
        </row>
        <row r="202">
          <cell r="A202"/>
        </row>
        <row r="203">
          <cell r="A203"/>
        </row>
        <row r="204">
          <cell r="A204"/>
        </row>
        <row r="205">
          <cell r="A205"/>
        </row>
        <row r="206">
          <cell r="A206"/>
        </row>
        <row r="207">
          <cell r="A207"/>
        </row>
        <row r="208">
          <cell r="A208"/>
        </row>
        <row r="209">
          <cell r="A209"/>
        </row>
        <row r="210">
          <cell r="A210"/>
        </row>
        <row r="211">
          <cell r="A211"/>
        </row>
        <row r="212">
          <cell r="A212"/>
        </row>
        <row r="213">
          <cell r="A213"/>
        </row>
        <row r="214">
          <cell r="A214"/>
        </row>
        <row r="215">
          <cell r="A215"/>
        </row>
        <row r="216">
          <cell r="A216"/>
        </row>
        <row r="217">
          <cell r="A217"/>
        </row>
        <row r="218">
          <cell r="A218"/>
        </row>
        <row r="219">
          <cell r="A219"/>
        </row>
        <row r="220">
          <cell r="A220"/>
        </row>
        <row r="221">
          <cell r="A221"/>
        </row>
        <row r="222">
          <cell r="A222"/>
        </row>
        <row r="223">
          <cell r="A223"/>
        </row>
        <row r="224">
          <cell r="A224"/>
        </row>
        <row r="225">
          <cell r="A225"/>
        </row>
        <row r="226">
          <cell r="A226"/>
        </row>
        <row r="227">
          <cell r="A227"/>
        </row>
        <row r="228">
          <cell r="A228"/>
        </row>
        <row r="229">
          <cell r="A229"/>
        </row>
        <row r="230">
          <cell r="A230"/>
        </row>
        <row r="231">
          <cell r="A231"/>
        </row>
        <row r="232">
          <cell r="A232"/>
        </row>
        <row r="233">
          <cell r="A233"/>
        </row>
        <row r="234">
          <cell r="A234"/>
        </row>
        <row r="235">
          <cell r="A235"/>
        </row>
        <row r="236">
          <cell r="A236"/>
        </row>
        <row r="237">
          <cell r="A237"/>
        </row>
        <row r="238">
          <cell r="A238"/>
        </row>
        <row r="239">
          <cell r="A239"/>
        </row>
        <row r="240">
          <cell r="A240"/>
        </row>
        <row r="241">
          <cell r="A241"/>
        </row>
        <row r="242">
          <cell r="A242"/>
        </row>
        <row r="243">
          <cell r="A243"/>
        </row>
        <row r="244">
          <cell r="A244"/>
        </row>
        <row r="245">
          <cell r="A245"/>
        </row>
        <row r="246">
          <cell r="A246"/>
        </row>
        <row r="247">
          <cell r="A247"/>
        </row>
        <row r="248">
          <cell r="A248"/>
        </row>
        <row r="249">
          <cell r="A249"/>
        </row>
        <row r="250">
          <cell r="A250"/>
        </row>
        <row r="251">
          <cell r="A251"/>
        </row>
        <row r="252">
          <cell r="A252"/>
        </row>
        <row r="253">
          <cell r="A253"/>
        </row>
        <row r="254">
          <cell r="A254"/>
        </row>
        <row r="255">
          <cell r="A255"/>
        </row>
        <row r="256">
          <cell r="A256"/>
        </row>
        <row r="257">
          <cell r="A257"/>
        </row>
        <row r="258">
          <cell r="A258"/>
        </row>
        <row r="259">
          <cell r="A259"/>
        </row>
        <row r="260">
          <cell r="A260"/>
        </row>
        <row r="261">
          <cell r="A261"/>
        </row>
        <row r="262">
          <cell r="A262"/>
        </row>
        <row r="263">
          <cell r="A263"/>
        </row>
        <row r="264">
          <cell r="A264"/>
        </row>
        <row r="265">
          <cell r="A265"/>
        </row>
        <row r="266">
          <cell r="A266"/>
        </row>
        <row r="267">
          <cell r="A267"/>
        </row>
        <row r="268">
          <cell r="A268"/>
        </row>
        <row r="269">
          <cell r="A269"/>
        </row>
        <row r="270">
          <cell r="A270"/>
        </row>
        <row r="271">
          <cell r="A271"/>
        </row>
        <row r="272">
          <cell r="A272"/>
        </row>
        <row r="273">
          <cell r="A273"/>
        </row>
        <row r="274">
          <cell r="A274"/>
        </row>
        <row r="275">
          <cell r="A275"/>
        </row>
        <row r="276">
          <cell r="A276"/>
        </row>
        <row r="277">
          <cell r="A277"/>
        </row>
        <row r="278">
          <cell r="A278"/>
        </row>
        <row r="279">
          <cell r="A279"/>
        </row>
        <row r="280">
          <cell r="A280"/>
        </row>
        <row r="281">
          <cell r="A281"/>
        </row>
        <row r="282">
          <cell r="A282"/>
        </row>
        <row r="283">
          <cell r="A283"/>
        </row>
        <row r="284">
          <cell r="A284"/>
        </row>
        <row r="285">
          <cell r="A285"/>
        </row>
        <row r="286">
          <cell r="A286"/>
        </row>
        <row r="287">
          <cell r="A287"/>
        </row>
        <row r="288">
          <cell r="A288"/>
        </row>
        <row r="289">
          <cell r="A289"/>
        </row>
        <row r="290">
          <cell r="A290"/>
        </row>
        <row r="291">
          <cell r="A291"/>
        </row>
        <row r="292">
          <cell r="A292"/>
        </row>
        <row r="293">
          <cell r="A293"/>
        </row>
        <row r="294">
          <cell r="A294"/>
        </row>
        <row r="295">
          <cell r="A295"/>
        </row>
        <row r="296">
          <cell r="A296"/>
        </row>
        <row r="297">
          <cell r="A297"/>
        </row>
        <row r="298">
          <cell r="A298"/>
        </row>
        <row r="299">
          <cell r="A299"/>
        </row>
        <row r="300">
          <cell r="A300"/>
        </row>
        <row r="301">
          <cell r="A301"/>
        </row>
        <row r="302">
          <cell r="A302"/>
        </row>
        <row r="303">
          <cell r="A303"/>
        </row>
        <row r="304">
          <cell r="A304"/>
        </row>
        <row r="305">
          <cell r="A305"/>
        </row>
        <row r="306">
          <cell r="A306"/>
        </row>
        <row r="307">
          <cell r="A307"/>
        </row>
        <row r="308">
          <cell r="A308"/>
        </row>
        <row r="309">
          <cell r="A309"/>
        </row>
        <row r="310">
          <cell r="A310"/>
        </row>
        <row r="311">
          <cell r="A311"/>
        </row>
        <row r="312">
          <cell r="A312"/>
        </row>
        <row r="313">
          <cell r="A313"/>
        </row>
        <row r="314">
          <cell r="A314"/>
        </row>
        <row r="315">
          <cell r="A315"/>
        </row>
        <row r="316">
          <cell r="A316"/>
        </row>
        <row r="317">
          <cell r="A317"/>
        </row>
        <row r="318">
          <cell r="A318"/>
        </row>
        <row r="319">
          <cell r="A319"/>
        </row>
        <row r="320">
          <cell r="A320"/>
        </row>
        <row r="321">
          <cell r="A321"/>
        </row>
        <row r="322">
          <cell r="A322"/>
        </row>
        <row r="323">
          <cell r="A323"/>
        </row>
        <row r="324">
          <cell r="A324"/>
        </row>
        <row r="325">
          <cell r="A325"/>
        </row>
        <row r="326">
          <cell r="A326"/>
        </row>
        <row r="327">
          <cell r="A327"/>
        </row>
        <row r="328">
          <cell r="A328"/>
        </row>
        <row r="329">
          <cell r="A329"/>
        </row>
        <row r="330">
          <cell r="A330"/>
        </row>
        <row r="331">
          <cell r="A331"/>
        </row>
        <row r="332">
          <cell r="A332"/>
        </row>
        <row r="333">
          <cell r="A333"/>
        </row>
        <row r="334">
          <cell r="A334"/>
        </row>
        <row r="335">
          <cell r="A335"/>
        </row>
        <row r="336">
          <cell r="A336"/>
        </row>
        <row r="337">
          <cell r="A337"/>
        </row>
        <row r="338">
          <cell r="A338"/>
        </row>
        <row r="339">
          <cell r="A339"/>
        </row>
        <row r="340">
          <cell r="A340"/>
        </row>
        <row r="341">
          <cell r="A341"/>
        </row>
        <row r="342">
          <cell r="A342"/>
        </row>
        <row r="343">
          <cell r="A343"/>
        </row>
        <row r="344">
          <cell r="A344"/>
        </row>
        <row r="345">
          <cell r="A345"/>
        </row>
        <row r="346">
          <cell r="A346"/>
        </row>
        <row r="347">
          <cell r="A347"/>
        </row>
        <row r="348">
          <cell r="A348"/>
        </row>
        <row r="349">
          <cell r="A349"/>
        </row>
        <row r="350">
          <cell r="A350"/>
        </row>
        <row r="351">
          <cell r="A351"/>
        </row>
        <row r="352">
          <cell r="A352"/>
        </row>
        <row r="353">
          <cell r="A353"/>
        </row>
        <row r="354">
          <cell r="A354"/>
        </row>
        <row r="355">
          <cell r="A355"/>
        </row>
        <row r="356">
          <cell r="A356"/>
        </row>
        <row r="357">
          <cell r="A357"/>
        </row>
        <row r="358">
          <cell r="A358"/>
        </row>
        <row r="359">
          <cell r="A359"/>
        </row>
        <row r="360">
          <cell r="A360"/>
        </row>
        <row r="361">
          <cell r="A361"/>
        </row>
        <row r="362">
          <cell r="A362"/>
        </row>
        <row r="363">
          <cell r="A363"/>
        </row>
        <row r="364">
          <cell r="A364"/>
        </row>
        <row r="365">
          <cell r="A365"/>
        </row>
        <row r="366">
          <cell r="A366"/>
        </row>
        <row r="367">
          <cell r="A367"/>
        </row>
        <row r="368">
          <cell r="A368"/>
        </row>
        <row r="369">
          <cell r="A369"/>
        </row>
        <row r="370">
          <cell r="A370"/>
        </row>
        <row r="371">
          <cell r="A371"/>
        </row>
        <row r="372">
          <cell r="A372"/>
        </row>
        <row r="373">
          <cell r="A373"/>
        </row>
        <row r="374">
          <cell r="A374"/>
        </row>
        <row r="375">
          <cell r="A375"/>
        </row>
        <row r="376">
          <cell r="A376"/>
        </row>
        <row r="377">
          <cell r="A377"/>
        </row>
        <row r="378">
          <cell r="A378"/>
        </row>
        <row r="379">
          <cell r="A379"/>
        </row>
        <row r="380">
          <cell r="A380"/>
        </row>
        <row r="381">
          <cell r="A381"/>
        </row>
        <row r="382">
          <cell r="A382"/>
        </row>
        <row r="383">
          <cell r="A383"/>
        </row>
        <row r="384">
          <cell r="A384"/>
        </row>
        <row r="385">
          <cell r="A385"/>
        </row>
        <row r="386">
          <cell r="A386"/>
        </row>
        <row r="387">
          <cell r="A387"/>
        </row>
        <row r="388">
          <cell r="A388"/>
        </row>
        <row r="389">
          <cell r="A389"/>
        </row>
        <row r="390">
          <cell r="A390"/>
        </row>
        <row r="391">
          <cell r="A391"/>
        </row>
        <row r="392">
          <cell r="A392"/>
        </row>
        <row r="393">
          <cell r="A393"/>
        </row>
        <row r="394">
          <cell r="A394"/>
        </row>
        <row r="395">
          <cell r="A395"/>
        </row>
        <row r="396">
          <cell r="A396"/>
        </row>
        <row r="397">
          <cell r="A397"/>
        </row>
        <row r="398">
          <cell r="A398"/>
        </row>
        <row r="399">
          <cell r="A399"/>
        </row>
        <row r="400">
          <cell r="A400"/>
        </row>
        <row r="401">
          <cell r="A401"/>
        </row>
        <row r="402">
          <cell r="A402"/>
        </row>
        <row r="403">
          <cell r="A403"/>
        </row>
        <row r="404">
          <cell r="A404"/>
        </row>
        <row r="405">
          <cell r="A405"/>
        </row>
        <row r="406">
          <cell r="A406"/>
        </row>
        <row r="407">
          <cell r="A407"/>
        </row>
        <row r="408">
          <cell r="A408"/>
        </row>
        <row r="409">
          <cell r="A409"/>
        </row>
        <row r="410">
          <cell r="A410"/>
        </row>
        <row r="411">
          <cell r="A411"/>
        </row>
        <row r="412">
          <cell r="A412"/>
        </row>
        <row r="413">
          <cell r="A413"/>
        </row>
        <row r="414">
          <cell r="A414"/>
        </row>
        <row r="415">
          <cell r="A415"/>
        </row>
        <row r="416">
          <cell r="A416"/>
        </row>
        <row r="417">
          <cell r="A417"/>
        </row>
        <row r="418">
          <cell r="A418"/>
        </row>
        <row r="419">
          <cell r="A419"/>
        </row>
        <row r="420">
          <cell r="A420"/>
        </row>
        <row r="421">
          <cell r="A421"/>
        </row>
        <row r="422">
          <cell r="A422"/>
        </row>
        <row r="423">
          <cell r="A423"/>
        </row>
        <row r="424">
          <cell r="A424"/>
        </row>
        <row r="425">
          <cell r="A425"/>
        </row>
        <row r="426">
          <cell r="A426"/>
        </row>
        <row r="427">
          <cell r="A427"/>
        </row>
        <row r="428">
          <cell r="A428"/>
        </row>
        <row r="429">
          <cell r="A429"/>
        </row>
        <row r="430">
          <cell r="A430"/>
        </row>
        <row r="431">
          <cell r="A431"/>
        </row>
        <row r="432">
          <cell r="A432"/>
        </row>
        <row r="433">
          <cell r="A433"/>
        </row>
        <row r="434">
          <cell r="A434"/>
        </row>
        <row r="435">
          <cell r="A435"/>
        </row>
        <row r="436">
          <cell r="A436"/>
        </row>
        <row r="437">
          <cell r="A437"/>
        </row>
        <row r="438">
          <cell r="A438"/>
        </row>
        <row r="439">
          <cell r="A439"/>
        </row>
        <row r="440">
          <cell r="A440"/>
        </row>
        <row r="441">
          <cell r="A441"/>
        </row>
        <row r="442">
          <cell r="A442"/>
        </row>
        <row r="443">
          <cell r="A443"/>
        </row>
        <row r="444">
          <cell r="A444"/>
        </row>
        <row r="445">
          <cell r="A445"/>
        </row>
        <row r="446">
          <cell r="A446"/>
        </row>
        <row r="447">
          <cell r="A447"/>
        </row>
        <row r="448">
          <cell r="A448"/>
        </row>
        <row r="449">
          <cell r="A449"/>
        </row>
        <row r="450">
          <cell r="A450"/>
        </row>
        <row r="451">
          <cell r="A451"/>
        </row>
        <row r="452">
          <cell r="A452"/>
        </row>
        <row r="453">
          <cell r="A453"/>
        </row>
        <row r="454">
          <cell r="A454"/>
        </row>
        <row r="455">
          <cell r="A455"/>
        </row>
        <row r="456">
          <cell r="A456"/>
        </row>
        <row r="457">
          <cell r="A457"/>
        </row>
        <row r="458">
          <cell r="A458"/>
        </row>
        <row r="459">
          <cell r="A459"/>
        </row>
        <row r="460">
          <cell r="A460"/>
        </row>
        <row r="461">
          <cell r="A461"/>
        </row>
        <row r="462">
          <cell r="A462"/>
        </row>
        <row r="463">
          <cell r="A463"/>
        </row>
        <row r="464">
          <cell r="A464"/>
        </row>
        <row r="465">
          <cell r="A465"/>
        </row>
        <row r="466">
          <cell r="A466"/>
        </row>
        <row r="467">
          <cell r="A467"/>
        </row>
        <row r="468">
          <cell r="A468"/>
        </row>
        <row r="469">
          <cell r="A469"/>
        </row>
        <row r="470">
          <cell r="A470"/>
        </row>
        <row r="471">
          <cell r="A471"/>
        </row>
        <row r="472">
          <cell r="A472"/>
        </row>
        <row r="473">
          <cell r="A473"/>
        </row>
        <row r="474">
          <cell r="A474"/>
        </row>
        <row r="475">
          <cell r="A475"/>
        </row>
        <row r="476">
          <cell r="A476"/>
        </row>
        <row r="477">
          <cell r="A477"/>
        </row>
        <row r="478">
          <cell r="A478"/>
        </row>
        <row r="479">
          <cell r="A479"/>
        </row>
        <row r="480">
          <cell r="A480"/>
        </row>
        <row r="481">
          <cell r="A481"/>
        </row>
        <row r="482">
          <cell r="A482"/>
        </row>
        <row r="483">
          <cell r="A483"/>
        </row>
        <row r="484">
          <cell r="A484"/>
        </row>
        <row r="485">
          <cell r="A485"/>
        </row>
        <row r="486">
          <cell r="A486"/>
        </row>
        <row r="487">
          <cell r="A487"/>
        </row>
        <row r="488">
          <cell r="A488"/>
        </row>
        <row r="489">
          <cell r="A489"/>
        </row>
        <row r="490">
          <cell r="A490"/>
        </row>
        <row r="491">
          <cell r="A491"/>
        </row>
        <row r="492">
          <cell r="A492"/>
        </row>
        <row r="493">
          <cell r="A493"/>
        </row>
        <row r="494">
          <cell r="A494"/>
        </row>
        <row r="495">
          <cell r="A495"/>
        </row>
        <row r="496">
          <cell r="A496"/>
        </row>
        <row r="497">
          <cell r="A497"/>
        </row>
        <row r="498">
          <cell r="A498"/>
        </row>
        <row r="499">
          <cell r="A499"/>
        </row>
        <row r="500">
          <cell r="A500"/>
        </row>
        <row r="501">
          <cell r="A501"/>
        </row>
        <row r="502">
          <cell r="A502"/>
        </row>
        <row r="503">
          <cell r="A503"/>
        </row>
        <row r="504">
          <cell r="A504"/>
        </row>
        <row r="505">
          <cell r="A505"/>
        </row>
        <row r="506">
          <cell r="A506"/>
        </row>
        <row r="507">
          <cell r="A507"/>
        </row>
        <row r="508">
          <cell r="A508"/>
        </row>
        <row r="509">
          <cell r="A509"/>
        </row>
        <row r="510">
          <cell r="A510"/>
        </row>
        <row r="511">
          <cell r="A511"/>
        </row>
        <row r="512">
          <cell r="A512"/>
        </row>
        <row r="513">
          <cell r="A513"/>
        </row>
        <row r="514">
          <cell r="A514"/>
        </row>
        <row r="515">
          <cell r="A515"/>
        </row>
        <row r="516">
          <cell r="A516"/>
        </row>
        <row r="517">
          <cell r="A517"/>
        </row>
        <row r="518">
          <cell r="A518"/>
        </row>
        <row r="519">
          <cell r="A519"/>
        </row>
        <row r="520">
          <cell r="A520"/>
        </row>
        <row r="521">
          <cell r="A521"/>
        </row>
        <row r="522">
          <cell r="A522"/>
        </row>
        <row r="523">
          <cell r="A523"/>
        </row>
        <row r="524">
          <cell r="A524"/>
        </row>
        <row r="525">
          <cell r="A525"/>
        </row>
        <row r="526">
          <cell r="A526"/>
        </row>
        <row r="527">
          <cell r="A527"/>
        </row>
        <row r="528">
          <cell r="A528"/>
        </row>
        <row r="529">
          <cell r="A529"/>
        </row>
        <row r="530">
          <cell r="A530"/>
        </row>
        <row r="531">
          <cell r="A531"/>
        </row>
        <row r="532">
          <cell r="A532"/>
        </row>
        <row r="533">
          <cell r="A533"/>
        </row>
        <row r="534">
          <cell r="A534"/>
        </row>
        <row r="535">
          <cell r="A535"/>
        </row>
        <row r="536">
          <cell r="A536"/>
        </row>
        <row r="537">
          <cell r="A537"/>
        </row>
        <row r="538">
          <cell r="A538"/>
        </row>
        <row r="539">
          <cell r="A539"/>
        </row>
        <row r="540">
          <cell r="A540"/>
        </row>
        <row r="541">
          <cell r="A541"/>
        </row>
        <row r="542">
          <cell r="A542"/>
        </row>
        <row r="543">
          <cell r="A543"/>
        </row>
        <row r="544">
          <cell r="A544"/>
        </row>
        <row r="545">
          <cell r="A545"/>
        </row>
        <row r="546">
          <cell r="A546"/>
        </row>
        <row r="547">
          <cell r="A547"/>
        </row>
        <row r="548">
          <cell r="A548"/>
        </row>
        <row r="549">
          <cell r="A549"/>
        </row>
        <row r="550">
          <cell r="A550"/>
        </row>
        <row r="551">
          <cell r="A551"/>
        </row>
        <row r="552">
          <cell r="A552"/>
        </row>
        <row r="553">
          <cell r="A553"/>
        </row>
        <row r="554">
          <cell r="A554"/>
        </row>
        <row r="555">
          <cell r="A555"/>
        </row>
        <row r="556">
          <cell r="A556"/>
        </row>
        <row r="557">
          <cell r="A557"/>
        </row>
        <row r="558">
          <cell r="A558"/>
        </row>
        <row r="559">
          <cell r="A559"/>
        </row>
        <row r="560">
          <cell r="A560"/>
        </row>
        <row r="561">
          <cell r="A561"/>
        </row>
        <row r="562">
          <cell r="A562"/>
        </row>
        <row r="563">
          <cell r="A563"/>
        </row>
        <row r="564">
          <cell r="A564"/>
        </row>
        <row r="565">
          <cell r="A565"/>
        </row>
        <row r="566">
          <cell r="A566"/>
        </row>
        <row r="567">
          <cell r="A567"/>
        </row>
        <row r="568">
          <cell r="A568"/>
        </row>
        <row r="569">
          <cell r="A569"/>
        </row>
        <row r="570">
          <cell r="A570"/>
        </row>
        <row r="571">
          <cell r="A571"/>
        </row>
        <row r="572">
          <cell r="A572"/>
        </row>
        <row r="573">
          <cell r="A573"/>
        </row>
        <row r="574">
          <cell r="A574"/>
        </row>
        <row r="575">
          <cell r="A575"/>
        </row>
        <row r="576">
          <cell r="A576"/>
        </row>
        <row r="577">
          <cell r="A577"/>
        </row>
        <row r="578">
          <cell r="A578"/>
        </row>
        <row r="579">
          <cell r="A579"/>
        </row>
        <row r="580">
          <cell r="A580"/>
        </row>
        <row r="581">
          <cell r="A581"/>
        </row>
        <row r="582">
          <cell r="A582"/>
        </row>
        <row r="583">
          <cell r="A583"/>
        </row>
        <row r="584">
          <cell r="A584"/>
        </row>
        <row r="585">
          <cell r="A585"/>
        </row>
        <row r="586">
          <cell r="A586"/>
        </row>
        <row r="587">
          <cell r="A587"/>
        </row>
        <row r="588">
          <cell r="A588"/>
        </row>
        <row r="589">
          <cell r="A589"/>
        </row>
        <row r="590">
          <cell r="A590"/>
        </row>
        <row r="591">
          <cell r="A591"/>
        </row>
        <row r="592">
          <cell r="A592"/>
        </row>
        <row r="593">
          <cell r="A593"/>
        </row>
        <row r="594">
          <cell r="A594"/>
        </row>
        <row r="595">
          <cell r="A595"/>
        </row>
        <row r="596">
          <cell r="A596"/>
        </row>
        <row r="597">
          <cell r="A597"/>
        </row>
        <row r="598">
          <cell r="A598"/>
        </row>
        <row r="599">
          <cell r="A599"/>
        </row>
        <row r="600">
          <cell r="A600"/>
        </row>
        <row r="601">
          <cell r="A601"/>
        </row>
        <row r="602">
          <cell r="A602"/>
        </row>
        <row r="603">
          <cell r="A603"/>
        </row>
        <row r="604">
          <cell r="A604"/>
        </row>
        <row r="605">
          <cell r="A605"/>
        </row>
        <row r="606">
          <cell r="A606"/>
        </row>
        <row r="607">
          <cell r="A607"/>
        </row>
        <row r="608">
          <cell r="A608"/>
        </row>
        <row r="609">
          <cell r="A609"/>
        </row>
        <row r="610">
          <cell r="A610"/>
        </row>
        <row r="611">
          <cell r="A611"/>
        </row>
        <row r="612">
          <cell r="A612"/>
        </row>
        <row r="613">
          <cell r="A613"/>
        </row>
        <row r="614">
          <cell r="A614"/>
        </row>
        <row r="615">
          <cell r="A615"/>
        </row>
        <row r="616">
          <cell r="A616"/>
        </row>
        <row r="617">
          <cell r="A617"/>
        </row>
        <row r="618">
          <cell r="A618"/>
        </row>
        <row r="619">
          <cell r="A619"/>
        </row>
        <row r="620">
          <cell r="A620"/>
        </row>
        <row r="621">
          <cell r="A621"/>
        </row>
        <row r="622">
          <cell r="A622"/>
        </row>
        <row r="623">
          <cell r="A623"/>
        </row>
        <row r="624">
          <cell r="A624"/>
        </row>
        <row r="625">
          <cell r="A625"/>
        </row>
        <row r="626">
          <cell r="A626"/>
        </row>
        <row r="627">
          <cell r="A627"/>
        </row>
        <row r="628">
          <cell r="A628"/>
        </row>
        <row r="629">
          <cell r="A629"/>
        </row>
        <row r="630">
          <cell r="A630"/>
        </row>
        <row r="631">
          <cell r="A631"/>
        </row>
        <row r="632">
          <cell r="A632"/>
        </row>
        <row r="633">
          <cell r="A633"/>
        </row>
        <row r="634">
          <cell r="A634"/>
        </row>
        <row r="635">
          <cell r="A635"/>
        </row>
        <row r="636">
          <cell r="A636"/>
        </row>
        <row r="637">
          <cell r="A637"/>
        </row>
        <row r="638">
          <cell r="A638"/>
        </row>
        <row r="639">
          <cell r="A639"/>
        </row>
        <row r="640">
          <cell r="A640"/>
        </row>
        <row r="641">
          <cell r="A641"/>
        </row>
        <row r="642">
          <cell r="A642"/>
        </row>
        <row r="643">
          <cell r="A643"/>
        </row>
        <row r="644">
          <cell r="A644"/>
        </row>
        <row r="645">
          <cell r="A645"/>
        </row>
        <row r="646">
          <cell r="A646"/>
        </row>
        <row r="647">
          <cell r="A647"/>
        </row>
        <row r="648">
          <cell r="A648"/>
        </row>
        <row r="649">
          <cell r="A649"/>
        </row>
        <row r="650">
          <cell r="A650"/>
        </row>
        <row r="651">
          <cell r="A651"/>
        </row>
        <row r="652">
          <cell r="A652"/>
        </row>
        <row r="653">
          <cell r="A653"/>
        </row>
        <row r="654">
          <cell r="A654"/>
        </row>
        <row r="655">
          <cell r="A655"/>
        </row>
        <row r="656">
          <cell r="A656"/>
        </row>
        <row r="657">
          <cell r="A657"/>
        </row>
        <row r="658">
          <cell r="A658"/>
        </row>
        <row r="659">
          <cell r="A659"/>
        </row>
        <row r="660">
          <cell r="A660"/>
        </row>
        <row r="661">
          <cell r="A661"/>
        </row>
        <row r="662">
          <cell r="A662"/>
        </row>
        <row r="663">
          <cell r="A663"/>
        </row>
        <row r="664">
          <cell r="A664"/>
        </row>
        <row r="665">
          <cell r="A665"/>
        </row>
        <row r="666">
          <cell r="A666"/>
        </row>
        <row r="667">
          <cell r="A667"/>
        </row>
        <row r="668">
          <cell r="A668"/>
        </row>
        <row r="669">
          <cell r="A669"/>
        </row>
        <row r="670">
          <cell r="A670"/>
        </row>
        <row r="671">
          <cell r="A671"/>
        </row>
        <row r="672">
          <cell r="A672"/>
        </row>
        <row r="673">
          <cell r="A673"/>
        </row>
        <row r="674">
          <cell r="A674"/>
        </row>
        <row r="675">
          <cell r="A675"/>
        </row>
        <row r="676">
          <cell r="A676"/>
        </row>
        <row r="677">
          <cell r="A677"/>
        </row>
        <row r="678">
          <cell r="A678"/>
        </row>
        <row r="679">
          <cell r="A679"/>
        </row>
        <row r="680">
          <cell r="A680"/>
        </row>
        <row r="681">
          <cell r="A681"/>
        </row>
        <row r="682">
          <cell r="A682"/>
        </row>
        <row r="683">
          <cell r="A683"/>
        </row>
        <row r="684">
          <cell r="A684"/>
        </row>
        <row r="685">
          <cell r="A685"/>
        </row>
        <row r="686">
          <cell r="A686"/>
        </row>
        <row r="687">
          <cell r="A687"/>
        </row>
        <row r="688">
          <cell r="A688"/>
        </row>
        <row r="689">
          <cell r="A689"/>
        </row>
        <row r="690">
          <cell r="A690"/>
        </row>
        <row r="691">
          <cell r="A691"/>
        </row>
        <row r="692">
          <cell r="A692"/>
        </row>
        <row r="693">
          <cell r="A693"/>
        </row>
        <row r="694">
          <cell r="A694"/>
        </row>
        <row r="695">
          <cell r="A695"/>
        </row>
        <row r="696">
          <cell r="A696"/>
        </row>
        <row r="697">
          <cell r="A697"/>
        </row>
        <row r="698">
          <cell r="A698"/>
        </row>
        <row r="699">
          <cell r="A699"/>
        </row>
        <row r="700">
          <cell r="A700"/>
        </row>
        <row r="701">
          <cell r="A701"/>
        </row>
        <row r="702">
          <cell r="A702"/>
        </row>
        <row r="703">
          <cell r="A703"/>
        </row>
        <row r="704">
          <cell r="A704"/>
        </row>
        <row r="705">
          <cell r="A705"/>
        </row>
        <row r="706">
          <cell r="A706"/>
        </row>
        <row r="707">
          <cell r="A707"/>
        </row>
        <row r="708">
          <cell r="A708"/>
        </row>
        <row r="709">
          <cell r="A709"/>
        </row>
        <row r="710">
          <cell r="A710"/>
        </row>
        <row r="711">
          <cell r="A711"/>
        </row>
        <row r="712">
          <cell r="A712"/>
        </row>
        <row r="713">
          <cell r="A713"/>
        </row>
        <row r="714">
          <cell r="A714"/>
        </row>
        <row r="715">
          <cell r="A715"/>
        </row>
        <row r="716">
          <cell r="A716"/>
        </row>
        <row r="717">
          <cell r="A717"/>
        </row>
        <row r="718">
          <cell r="A718"/>
        </row>
        <row r="719">
          <cell r="A719"/>
        </row>
        <row r="720">
          <cell r="A720"/>
        </row>
        <row r="721">
          <cell r="A721"/>
        </row>
        <row r="722">
          <cell r="A722"/>
        </row>
        <row r="723">
          <cell r="A723"/>
        </row>
        <row r="724">
          <cell r="A724"/>
        </row>
        <row r="725">
          <cell r="A725"/>
        </row>
        <row r="726">
          <cell r="A726"/>
        </row>
        <row r="727">
          <cell r="A727"/>
        </row>
        <row r="728">
          <cell r="A728"/>
        </row>
        <row r="729">
          <cell r="A729"/>
        </row>
        <row r="730">
          <cell r="A730"/>
        </row>
        <row r="731">
          <cell r="A731"/>
        </row>
        <row r="732">
          <cell r="A732"/>
        </row>
        <row r="733">
          <cell r="A733"/>
        </row>
        <row r="734">
          <cell r="A734"/>
        </row>
        <row r="735">
          <cell r="A735"/>
        </row>
        <row r="736">
          <cell r="A736"/>
        </row>
        <row r="737">
          <cell r="A737"/>
        </row>
        <row r="738">
          <cell r="A738"/>
        </row>
        <row r="739">
          <cell r="A739"/>
        </row>
        <row r="740">
          <cell r="A740"/>
        </row>
        <row r="741">
          <cell r="A741"/>
        </row>
        <row r="742">
          <cell r="A742"/>
        </row>
        <row r="743">
          <cell r="A743"/>
        </row>
        <row r="744">
          <cell r="A744"/>
        </row>
        <row r="745">
          <cell r="A745"/>
        </row>
        <row r="746">
          <cell r="A746"/>
        </row>
        <row r="747">
          <cell r="A747"/>
        </row>
        <row r="748">
          <cell r="A748"/>
        </row>
        <row r="749">
          <cell r="A749"/>
        </row>
        <row r="750">
          <cell r="A750"/>
        </row>
        <row r="751">
          <cell r="A751"/>
        </row>
        <row r="752">
          <cell r="A752"/>
        </row>
        <row r="753">
          <cell r="A753"/>
        </row>
        <row r="754">
          <cell r="A754"/>
        </row>
        <row r="755">
          <cell r="A755"/>
        </row>
        <row r="756">
          <cell r="A756"/>
        </row>
        <row r="757">
          <cell r="A757"/>
        </row>
        <row r="758">
          <cell r="A758"/>
        </row>
        <row r="759">
          <cell r="A759"/>
        </row>
        <row r="760">
          <cell r="A760"/>
        </row>
        <row r="761">
          <cell r="A761"/>
        </row>
        <row r="762">
          <cell r="A762"/>
        </row>
        <row r="763">
          <cell r="A763"/>
        </row>
        <row r="764">
          <cell r="A764"/>
        </row>
        <row r="765">
          <cell r="A765"/>
        </row>
        <row r="766">
          <cell r="A766"/>
        </row>
        <row r="767">
          <cell r="A767"/>
        </row>
        <row r="768">
          <cell r="A768"/>
        </row>
        <row r="769">
          <cell r="A769"/>
        </row>
        <row r="770">
          <cell r="A770"/>
        </row>
        <row r="771">
          <cell r="A771"/>
        </row>
        <row r="772">
          <cell r="A772"/>
        </row>
        <row r="773">
          <cell r="A773"/>
        </row>
        <row r="774">
          <cell r="A774"/>
        </row>
        <row r="775">
          <cell r="A775"/>
        </row>
        <row r="776">
          <cell r="A776"/>
        </row>
        <row r="777">
          <cell r="A777"/>
        </row>
        <row r="778">
          <cell r="A778"/>
        </row>
        <row r="779">
          <cell r="A779"/>
        </row>
        <row r="780">
          <cell r="A780"/>
        </row>
        <row r="781">
          <cell r="A781"/>
        </row>
        <row r="782">
          <cell r="A782"/>
        </row>
        <row r="783">
          <cell r="A783"/>
        </row>
        <row r="784">
          <cell r="A784"/>
        </row>
        <row r="785">
          <cell r="A785"/>
        </row>
        <row r="786">
          <cell r="A786"/>
        </row>
        <row r="787">
          <cell r="A787"/>
        </row>
        <row r="788">
          <cell r="A788"/>
        </row>
        <row r="789">
          <cell r="A789"/>
        </row>
        <row r="790">
          <cell r="A790"/>
        </row>
        <row r="791">
          <cell r="A791"/>
        </row>
        <row r="792">
          <cell r="A792"/>
        </row>
        <row r="793">
          <cell r="A793"/>
        </row>
        <row r="794">
          <cell r="A794"/>
        </row>
        <row r="795">
          <cell r="A795"/>
        </row>
        <row r="796">
          <cell r="A796"/>
        </row>
        <row r="797">
          <cell r="A797"/>
        </row>
        <row r="798">
          <cell r="A798"/>
        </row>
        <row r="799">
          <cell r="A799"/>
        </row>
        <row r="800">
          <cell r="A800"/>
        </row>
        <row r="801">
          <cell r="A801"/>
        </row>
        <row r="802">
          <cell r="A802"/>
        </row>
        <row r="803">
          <cell r="A803"/>
        </row>
        <row r="804">
          <cell r="A804"/>
        </row>
        <row r="805">
          <cell r="A805"/>
        </row>
        <row r="806">
          <cell r="A806"/>
        </row>
        <row r="807">
          <cell r="A807"/>
        </row>
        <row r="808">
          <cell r="A808"/>
        </row>
        <row r="809">
          <cell r="A809"/>
        </row>
        <row r="810">
          <cell r="A810"/>
        </row>
        <row r="811">
          <cell r="A811"/>
        </row>
        <row r="812">
          <cell r="A812"/>
        </row>
        <row r="813">
          <cell r="A813"/>
        </row>
        <row r="814">
          <cell r="A814"/>
        </row>
        <row r="815">
          <cell r="A815"/>
        </row>
        <row r="816">
          <cell r="A816"/>
        </row>
        <row r="817">
          <cell r="A817"/>
        </row>
        <row r="818">
          <cell r="A818"/>
        </row>
        <row r="819">
          <cell r="A819"/>
        </row>
        <row r="820">
          <cell r="A820"/>
        </row>
        <row r="821">
          <cell r="A821"/>
        </row>
        <row r="822">
          <cell r="A822"/>
        </row>
        <row r="823">
          <cell r="A823"/>
        </row>
        <row r="824">
          <cell r="A824"/>
        </row>
        <row r="825">
          <cell r="A825"/>
        </row>
        <row r="826">
          <cell r="A826"/>
        </row>
        <row r="827">
          <cell r="A827"/>
        </row>
        <row r="828">
          <cell r="A828"/>
        </row>
        <row r="829">
          <cell r="A829"/>
        </row>
        <row r="830">
          <cell r="A830"/>
        </row>
        <row r="831">
          <cell r="A831"/>
        </row>
        <row r="832">
          <cell r="A832"/>
        </row>
        <row r="833">
          <cell r="A833"/>
        </row>
        <row r="834">
          <cell r="A834"/>
        </row>
        <row r="835">
          <cell r="A835"/>
        </row>
        <row r="836">
          <cell r="A836"/>
        </row>
        <row r="837">
          <cell r="A837"/>
        </row>
        <row r="838">
          <cell r="A838"/>
        </row>
        <row r="839">
          <cell r="A839"/>
        </row>
        <row r="840">
          <cell r="A840"/>
        </row>
        <row r="841">
          <cell r="A841"/>
        </row>
        <row r="842">
          <cell r="A842"/>
        </row>
        <row r="843">
          <cell r="A843"/>
        </row>
        <row r="844">
          <cell r="A844"/>
        </row>
        <row r="845">
          <cell r="A845"/>
        </row>
        <row r="846">
          <cell r="A846"/>
        </row>
        <row r="847">
          <cell r="A847"/>
        </row>
        <row r="848">
          <cell r="A848"/>
        </row>
        <row r="849">
          <cell r="A849"/>
        </row>
        <row r="850">
          <cell r="A850"/>
        </row>
        <row r="851">
          <cell r="A851"/>
        </row>
        <row r="852">
          <cell r="A852"/>
        </row>
        <row r="853">
          <cell r="A853"/>
        </row>
        <row r="854">
          <cell r="A854"/>
        </row>
        <row r="855">
          <cell r="A855"/>
        </row>
        <row r="856">
          <cell r="A856"/>
        </row>
        <row r="857">
          <cell r="A857"/>
        </row>
        <row r="858">
          <cell r="A858"/>
        </row>
        <row r="859">
          <cell r="A859"/>
        </row>
        <row r="860">
          <cell r="A860"/>
        </row>
        <row r="861">
          <cell r="A861"/>
        </row>
        <row r="862">
          <cell r="A862"/>
        </row>
        <row r="863">
          <cell r="A863"/>
        </row>
        <row r="864">
          <cell r="A864"/>
        </row>
        <row r="865">
          <cell r="A865"/>
        </row>
        <row r="866">
          <cell r="A866"/>
        </row>
        <row r="867">
          <cell r="A867"/>
        </row>
        <row r="868">
          <cell r="A868"/>
        </row>
        <row r="869">
          <cell r="A869"/>
        </row>
        <row r="870">
          <cell r="A870"/>
        </row>
        <row r="871">
          <cell r="A871"/>
        </row>
        <row r="872">
          <cell r="A872"/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2"/>
  <sheetViews>
    <sheetView showGridLines="0" zoomScaleNormal="100" zoomScaleSheetLayoutView="100" workbookViewId="0">
      <selection activeCell="F33" sqref="F33"/>
    </sheetView>
  </sheetViews>
  <sheetFormatPr baseColWidth="10" defaultColWidth="12.5703125" defaultRowHeight="12.75" x14ac:dyDescent="0.2"/>
  <cols>
    <col min="1" max="1" width="3.42578125" style="34" customWidth="1"/>
    <col min="2" max="2" width="29.140625" style="30" customWidth="1"/>
    <col min="3" max="6" width="14.7109375" style="30" customWidth="1"/>
    <col min="7" max="7" width="14.140625" style="30" customWidth="1"/>
    <col min="8" max="9" width="13.7109375" style="30" customWidth="1"/>
    <col min="10" max="10" width="0.5703125" style="30" customWidth="1"/>
    <col min="11" max="11" width="5.7109375" style="30" customWidth="1"/>
    <col min="12" max="12" width="9.28515625" style="30" customWidth="1"/>
    <col min="13" max="13" width="28.7109375" style="30" customWidth="1"/>
    <col min="14" max="81" width="5.7109375" style="30" customWidth="1"/>
    <col min="82" max="256" width="12.5703125" style="30"/>
    <col min="257" max="257" width="3.42578125" style="30" customWidth="1"/>
    <col min="258" max="258" width="29.140625" style="30" customWidth="1"/>
    <col min="259" max="262" width="14.7109375" style="30" customWidth="1"/>
    <col min="263" max="263" width="14.140625" style="30" customWidth="1"/>
    <col min="264" max="265" width="13.7109375" style="30" customWidth="1"/>
    <col min="266" max="266" width="0.5703125" style="30" customWidth="1"/>
    <col min="267" max="267" width="5.7109375" style="30" customWidth="1"/>
    <col min="268" max="268" width="9.28515625" style="30" customWidth="1"/>
    <col min="269" max="269" width="28.7109375" style="30" customWidth="1"/>
    <col min="270" max="337" width="5.7109375" style="30" customWidth="1"/>
    <col min="338" max="512" width="12.5703125" style="30"/>
    <col min="513" max="513" width="3.42578125" style="30" customWidth="1"/>
    <col min="514" max="514" width="29.140625" style="30" customWidth="1"/>
    <col min="515" max="518" width="14.7109375" style="30" customWidth="1"/>
    <col min="519" max="519" width="14.140625" style="30" customWidth="1"/>
    <col min="520" max="521" width="13.7109375" style="30" customWidth="1"/>
    <col min="522" max="522" width="0.5703125" style="30" customWidth="1"/>
    <col min="523" max="523" width="5.7109375" style="30" customWidth="1"/>
    <col min="524" max="524" width="9.28515625" style="30" customWidth="1"/>
    <col min="525" max="525" width="28.7109375" style="30" customWidth="1"/>
    <col min="526" max="593" width="5.7109375" style="30" customWidth="1"/>
    <col min="594" max="768" width="12.5703125" style="30"/>
    <col min="769" max="769" width="3.42578125" style="30" customWidth="1"/>
    <col min="770" max="770" width="29.140625" style="30" customWidth="1"/>
    <col min="771" max="774" width="14.7109375" style="30" customWidth="1"/>
    <col min="775" max="775" width="14.140625" style="30" customWidth="1"/>
    <col min="776" max="777" width="13.7109375" style="30" customWidth="1"/>
    <col min="778" max="778" width="0.5703125" style="30" customWidth="1"/>
    <col min="779" max="779" width="5.7109375" style="30" customWidth="1"/>
    <col min="780" max="780" width="9.28515625" style="30" customWidth="1"/>
    <col min="781" max="781" width="28.7109375" style="30" customWidth="1"/>
    <col min="782" max="849" width="5.7109375" style="30" customWidth="1"/>
    <col min="850" max="1024" width="12.5703125" style="30"/>
    <col min="1025" max="1025" width="3.42578125" style="30" customWidth="1"/>
    <col min="1026" max="1026" width="29.140625" style="30" customWidth="1"/>
    <col min="1027" max="1030" width="14.7109375" style="30" customWidth="1"/>
    <col min="1031" max="1031" width="14.140625" style="30" customWidth="1"/>
    <col min="1032" max="1033" width="13.7109375" style="30" customWidth="1"/>
    <col min="1034" max="1034" width="0.5703125" style="30" customWidth="1"/>
    <col min="1035" max="1035" width="5.7109375" style="30" customWidth="1"/>
    <col min="1036" max="1036" width="9.28515625" style="30" customWidth="1"/>
    <col min="1037" max="1037" width="28.7109375" style="30" customWidth="1"/>
    <col min="1038" max="1105" width="5.7109375" style="30" customWidth="1"/>
    <col min="1106" max="1280" width="12.5703125" style="30"/>
    <col min="1281" max="1281" width="3.42578125" style="30" customWidth="1"/>
    <col min="1282" max="1282" width="29.140625" style="30" customWidth="1"/>
    <col min="1283" max="1286" width="14.7109375" style="30" customWidth="1"/>
    <col min="1287" max="1287" width="14.140625" style="30" customWidth="1"/>
    <col min="1288" max="1289" width="13.7109375" style="30" customWidth="1"/>
    <col min="1290" max="1290" width="0.5703125" style="30" customWidth="1"/>
    <col min="1291" max="1291" width="5.7109375" style="30" customWidth="1"/>
    <col min="1292" max="1292" width="9.28515625" style="30" customWidth="1"/>
    <col min="1293" max="1293" width="28.7109375" style="30" customWidth="1"/>
    <col min="1294" max="1361" width="5.7109375" style="30" customWidth="1"/>
    <col min="1362" max="1536" width="12.5703125" style="30"/>
    <col min="1537" max="1537" width="3.42578125" style="30" customWidth="1"/>
    <col min="1538" max="1538" width="29.140625" style="30" customWidth="1"/>
    <col min="1539" max="1542" width="14.7109375" style="30" customWidth="1"/>
    <col min="1543" max="1543" width="14.140625" style="30" customWidth="1"/>
    <col min="1544" max="1545" width="13.7109375" style="30" customWidth="1"/>
    <col min="1546" max="1546" width="0.5703125" style="30" customWidth="1"/>
    <col min="1547" max="1547" width="5.7109375" style="30" customWidth="1"/>
    <col min="1548" max="1548" width="9.28515625" style="30" customWidth="1"/>
    <col min="1549" max="1549" width="28.7109375" style="30" customWidth="1"/>
    <col min="1550" max="1617" width="5.7109375" style="30" customWidth="1"/>
    <col min="1618" max="1792" width="12.5703125" style="30"/>
    <col min="1793" max="1793" width="3.42578125" style="30" customWidth="1"/>
    <col min="1794" max="1794" width="29.140625" style="30" customWidth="1"/>
    <col min="1795" max="1798" width="14.7109375" style="30" customWidth="1"/>
    <col min="1799" max="1799" width="14.140625" style="30" customWidth="1"/>
    <col min="1800" max="1801" width="13.7109375" style="30" customWidth="1"/>
    <col min="1802" max="1802" width="0.5703125" style="30" customWidth="1"/>
    <col min="1803" max="1803" width="5.7109375" style="30" customWidth="1"/>
    <col min="1804" max="1804" width="9.28515625" style="30" customWidth="1"/>
    <col min="1805" max="1805" width="28.7109375" style="30" customWidth="1"/>
    <col min="1806" max="1873" width="5.7109375" style="30" customWidth="1"/>
    <col min="1874" max="2048" width="12.5703125" style="30"/>
    <col min="2049" max="2049" width="3.42578125" style="30" customWidth="1"/>
    <col min="2050" max="2050" width="29.140625" style="30" customWidth="1"/>
    <col min="2051" max="2054" width="14.7109375" style="30" customWidth="1"/>
    <col min="2055" max="2055" width="14.140625" style="30" customWidth="1"/>
    <col min="2056" max="2057" width="13.7109375" style="30" customWidth="1"/>
    <col min="2058" max="2058" width="0.5703125" style="30" customWidth="1"/>
    <col min="2059" max="2059" width="5.7109375" style="30" customWidth="1"/>
    <col min="2060" max="2060" width="9.28515625" style="30" customWidth="1"/>
    <col min="2061" max="2061" width="28.7109375" style="30" customWidth="1"/>
    <col min="2062" max="2129" width="5.7109375" style="30" customWidth="1"/>
    <col min="2130" max="2304" width="12.5703125" style="30"/>
    <col min="2305" max="2305" width="3.42578125" style="30" customWidth="1"/>
    <col min="2306" max="2306" width="29.140625" style="30" customWidth="1"/>
    <col min="2307" max="2310" width="14.7109375" style="30" customWidth="1"/>
    <col min="2311" max="2311" width="14.140625" style="30" customWidth="1"/>
    <col min="2312" max="2313" width="13.7109375" style="30" customWidth="1"/>
    <col min="2314" max="2314" width="0.5703125" style="30" customWidth="1"/>
    <col min="2315" max="2315" width="5.7109375" style="30" customWidth="1"/>
    <col min="2316" max="2316" width="9.28515625" style="30" customWidth="1"/>
    <col min="2317" max="2317" width="28.7109375" style="30" customWidth="1"/>
    <col min="2318" max="2385" width="5.7109375" style="30" customWidth="1"/>
    <col min="2386" max="2560" width="12.5703125" style="30"/>
    <col min="2561" max="2561" width="3.42578125" style="30" customWidth="1"/>
    <col min="2562" max="2562" width="29.140625" style="30" customWidth="1"/>
    <col min="2563" max="2566" width="14.7109375" style="30" customWidth="1"/>
    <col min="2567" max="2567" width="14.140625" style="30" customWidth="1"/>
    <col min="2568" max="2569" width="13.7109375" style="30" customWidth="1"/>
    <col min="2570" max="2570" width="0.5703125" style="30" customWidth="1"/>
    <col min="2571" max="2571" width="5.7109375" style="30" customWidth="1"/>
    <col min="2572" max="2572" width="9.28515625" style="30" customWidth="1"/>
    <col min="2573" max="2573" width="28.7109375" style="30" customWidth="1"/>
    <col min="2574" max="2641" width="5.7109375" style="30" customWidth="1"/>
    <col min="2642" max="2816" width="12.5703125" style="30"/>
    <col min="2817" max="2817" width="3.42578125" style="30" customWidth="1"/>
    <col min="2818" max="2818" width="29.140625" style="30" customWidth="1"/>
    <col min="2819" max="2822" width="14.7109375" style="30" customWidth="1"/>
    <col min="2823" max="2823" width="14.140625" style="30" customWidth="1"/>
    <col min="2824" max="2825" width="13.7109375" style="30" customWidth="1"/>
    <col min="2826" max="2826" width="0.5703125" style="30" customWidth="1"/>
    <col min="2827" max="2827" width="5.7109375" style="30" customWidth="1"/>
    <col min="2828" max="2828" width="9.28515625" style="30" customWidth="1"/>
    <col min="2829" max="2829" width="28.7109375" style="30" customWidth="1"/>
    <col min="2830" max="2897" width="5.7109375" style="30" customWidth="1"/>
    <col min="2898" max="3072" width="12.5703125" style="30"/>
    <col min="3073" max="3073" width="3.42578125" style="30" customWidth="1"/>
    <col min="3074" max="3074" width="29.140625" style="30" customWidth="1"/>
    <col min="3075" max="3078" width="14.7109375" style="30" customWidth="1"/>
    <col min="3079" max="3079" width="14.140625" style="30" customWidth="1"/>
    <col min="3080" max="3081" width="13.7109375" style="30" customWidth="1"/>
    <col min="3082" max="3082" width="0.5703125" style="30" customWidth="1"/>
    <col min="3083" max="3083" width="5.7109375" style="30" customWidth="1"/>
    <col min="3084" max="3084" width="9.28515625" style="30" customWidth="1"/>
    <col min="3085" max="3085" width="28.7109375" style="30" customWidth="1"/>
    <col min="3086" max="3153" width="5.7109375" style="30" customWidth="1"/>
    <col min="3154" max="3328" width="12.5703125" style="30"/>
    <col min="3329" max="3329" width="3.42578125" style="30" customWidth="1"/>
    <col min="3330" max="3330" width="29.140625" style="30" customWidth="1"/>
    <col min="3331" max="3334" width="14.7109375" style="30" customWidth="1"/>
    <col min="3335" max="3335" width="14.140625" style="30" customWidth="1"/>
    <col min="3336" max="3337" width="13.7109375" style="30" customWidth="1"/>
    <col min="3338" max="3338" width="0.5703125" style="30" customWidth="1"/>
    <col min="3339" max="3339" width="5.7109375" style="30" customWidth="1"/>
    <col min="3340" max="3340" width="9.28515625" style="30" customWidth="1"/>
    <col min="3341" max="3341" width="28.7109375" style="30" customWidth="1"/>
    <col min="3342" max="3409" width="5.7109375" style="30" customWidth="1"/>
    <col min="3410" max="3584" width="12.5703125" style="30"/>
    <col min="3585" max="3585" width="3.42578125" style="30" customWidth="1"/>
    <col min="3586" max="3586" width="29.140625" style="30" customWidth="1"/>
    <col min="3587" max="3590" width="14.7109375" style="30" customWidth="1"/>
    <col min="3591" max="3591" width="14.140625" style="30" customWidth="1"/>
    <col min="3592" max="3593" width="13.7109375" style="30" customWidth="1"/>
    <col min="3594" max="3594" width="0.5703125" style="30" customWidth="1"/>
    <col min="3595" max="3595" width="5.7109375" style="30" customWidth="1"/>
    <col min="3596" max="3596" width="9.28515625" style="30" customWidth="1"/>
    <col min="3597" max="3597" width="28.7109375" style="30" customWidth="1"/>
    <col min="3598" max="3665" width="5.7109375" style="30" customWidth="1"/>
    <col min="3666" max="3840" width="12.5703125" style="30"/>
    <col min="3841" max="3841" width="3.42578125" style="30" customWidth="1"/>
    <col min="3842" max="3842" width="29.140625" style="30" customWidth="1"/>
    <col min="3843" max="3846" width="14.7109375" style="30" customWidth="1"/>
    <col min="3847" max="3847" width="14.140625" style="30" customWidth="1"/>
    <col min="3848" max="3849" width="13.7109375" style="30" customWidth="1"/>
    <col min="3850" max="3850" width="0.5703125" style="30" customWidth="1"/>
    <col min="3851" max="3851" width="5.7109375" style="30" customWidth="1"/>
    <col min="3852" max="3852" width="9.28515625" style="30" customWidth="1"/>
    <col min="3853" max="3853" width="28.7109375" style="30" customWidth="1"/>
    <col min="3854" max="3921" width="5.7109375" style="30" customWidth="1"/>
    <col min="3922" max="4096" width="12.5703125" style="30"/>
    <col min="4097" max="4097" width="3.42578125" style="30" customWidth="1"/>
    <col min="4098" max="4098" width="29.140625" style="30" customWidth="1"/>
    <col min="4099" max="4102" width="14.7109375" style="30" customWidth="1"/>
    <col min="4103" max="4103" width="14.140625" style="30" customWidth="1"/>
    <col min="4104" max="4105" width="13.7109375" style="30" customWidth="1"/>
    <col min="4106" max="4106" width="0.5703125" style="30" customWidth="1"/>
    <col min="4107" max="4107" width="5.7109375" style="30" customWidth="1"/>
    <col min="4108" max="4108" width="9.28515625" style="30" customWidth="1"/>
    <col min="4109" max="4109" width="28.7109375" style="30" customWidth="1"/>
    <col min="4110" max="4177" width="5.7109375" style="30" customWidth="1"/>
    <col min="4178" max="4352" width="12.5703125" style="30"/>
    <col min="4353" max="4353" width="3.42578125" style="30" customWidth="1"/>
    <col min="4354" max="4354" width="29.140625" style="30" customWidth="1"/>
    <col min="4355" max="4358" width="14.7109375" style="30" customWidth="1"/>
    <col min="4359" max="4359" width="14.140625" style="30" customWidth="1"/>
    <col min="4360" max="4361" width="13.7109375" style="30" customWidth="1"/>
    <col min="4362" max="4362" width="0.5703125" style="30" customWidth="1"/>
    <col min="4363" max="4363" width="5.7109375" style="30" customWidth="1"/>
    <col min="4364" max="4364" width="9.28515625" style="30" customWidth="1"/>
    <col min="4365" max="4365" width="28.7109375" style="30" customWidth="1"/>
    <col min="4366" max="4433" width="5.7109375" style="30" customWidth="1"/>
    <col min="4434" max="4608" width="12.5703125" style="30"/>
    <col min="4609" max="4609" width="3.42578125" style="30" customWidth="1"/>
    <col min="4610" max="4610" width="29.140625" style="30" customWidth="1"/>
    <col min="4611" max="4614" width="14.7109375" style="30" customWidth="1"/>
    <col min="4615" max="4615" width="14.140625" style="30" customWidth="1"/>
    <col min="4616" max="4617" width="13.7109375" style="30" customWidth="1"/>
    <col min="4618" max="4618" width="0.5703125" style="30" customWidth="1"/>
    <col min="4619" max="4619" width="5.7109375" style="30" customWidth="1"/>
    <col min="4620" max="4620" width="9.28515625" style="30" customWidth="1"/>
    <col min="4621" max="4621" width="28.7109375" style="30" customWidth="1"/>
    <col min="4622" max="4689" width="5.7109375" style="30" customWidth="1"/>
    <col min="4690" max="4864" width="12.5703125" style="30"/>
    <col min="4865" max="4865" width="3.42578125" style="30" customWidth="1"/>
    <col min="4866" max="4866" width="29.140625" style="30" customWidth="1"/>
    <col min="4867" max="4870" width="14.7109375" style="30" customWidth="1"/>
    <col min="4871" max="4871" width="14.140625" style="30" customWidth="1"/>
    <col min="4872" max="4873" width="13.7109375" style="30" customWidth="1"/>
    <col min="4874" max="4874" width="0.5703125" style="30" customWidth="1"/>
    <col min="4875" max="4875" width="5.7109375" style="30" customWidth="1"/>
    <col min="4876" max="4876" width="9.28515625" style="30" customWidth="1"/>
    <col min="4877" max="4877" width="28.7109375" style="30" customWidth="1"/>
    <col min="4878" max="4945" width="5.7109375" style="30" customWidth="1"/>
    <col min="4946" max="5120" width="12.5703125" style="30"/>
    <col min="5121" max="5121" width="3.42578125" style="30" customWidth="1"/>
    <col min="5122" max="5122" width="29.140625" style="30" customWidth="1"/>
    <col min="5123" max="5126" width="14.7109375" style="30" customWidth="1"/>
    <col min="5127" max="5127" width="14.140625" style="30" customWidth="1"/>
    <col min="5128" max="5129" width="13.7109375" style="30" customWidth="1"/>
    <col min="5130" max="5130" width="0.5703125" style="30" customWidth="1"/>
    <col min="5131" max="5131" width="5.7109375" style="30" customWidth="1"/>
    <col min="5132" max="5132" width="9.28515625" style="30" customWidth="1"/>
    <col min="5133" max="5133" width="28.7109375" style="30" customWidth="1"/>
    <col min="5134" max="5201" width="5.7109375" style="30" customWidth="1"/>
    <col min="5202" max="5376" width="12.5703125" style="30"/>
    <col min="5377" max="5377" width="3.42578125" style="30" customWidth="1"/>
    <col min="5378" max="5378" width="29.140625" style="30" customWidth="1"/>
    <col min="5379" max="5382" width="14.7109375" style="30" customWidth="1"/>
    <col min="5383" max="5383" width="14.140625" style="30" customWidth="1"/>
    <col min="5384" max="5385" width="13.7109375" style="30" customWidth="1"/>
    <col min="5386" max="5386" width="0.5703125" style="30" customWidth="1"/>
    <col min="5387" max="5387" width="5.7109375" style="30" customWidth="1"/>
    <col min="5388" max="5388" width="9.28515625" style="30" customWidth="1"/>
    <col min="5389" max="5389" width="28.7109375" style="30" customWidth="1"/>
    <col min="5390" max="5457" width="5.7109375" style="30" customWidth="1"/>
    <col min="5458" max="5632" width="12.5703125" style="30"/>
    <col min="5633" max="5633" width="3.42578125" style="30" customWidth="1"/>
    <col min="5634" max="5634" width="29.140625" style="30" customWidth="1"/>
    <col min="5635" max="5638" width="14.7109375" style="30" customWidth="1"/>
    <col min="5639" max="5639" width="14.140625" style="30" customWidth="1"/>
    <col min="5640" max="5641" width="13.7109375" style="30" customWidth="1"/>
    <col min="5642" max="5642" width="0.5703125" style="30" customWidth="1"/>
    <col min="5643" max="5643" width="5.7109375" style="30" customWidth="1"/>
    <col min="5644" max="5644" width="9.28515625" style="30" customWidth="1"/>
    <col min="5645" max="5645" width="28.7109375" style="30" customWidth="1"/>
    <col min="5646" max="5713" width="5.7109375" style="30" customWidth="1"/>
    <col min="5714" max="5888" width="12.5703125" style="30"/>
    <col min="5889" max="5889" width="3.42578125" style="30" customWidth="1"/>
    <col min="5890" max="5890" width="29.140625" style="30" customWidth="1"/>
    <col min="5891" max="5894" width="14.7109375" style="30" customWidth="1"/>
    <col min="5895" max="5895" width="14.140625" style="30" customWidth="1"/>
    <col min="5896" max="5897" width="13.7109375" style="30" customWidth="1"/>
    <col min="5898" max="5898" width="0.5703125" style="30" customWidth="1"/>
    <col min="5899" max="5899" width="5.7109375" style="30" customWidth="1"/>
    <col min="5900" max="5900" width="9.28515625" style="30" customWidth="1"/>
    <col min="5901" max="5901" width="28.7109375" style="30" customWidth="1"/>
    <col min="5902" max="5969" width="5.7109375" style="30" customWidth="1"/>
    <col min="5970" max="6144" width="12.5703125" style="30"/>
    <col min="6145" max="6145" width="3.42578125" style="30" customWidth="1"/>
    <col min="6146" max="6146" width="29.140625" style="30" customWidth="1"/>
    <col min="6147" max="6150" width="14.7109375" style="30" customWidth="1"/>
    <col min="6151" max="6151" width="14.140625" style="30" customWidth="1"/>
    <col min="6152" max="6153" width="13.7109375" style="30" customWidth="1"/>
    <col min="6154" max="6154" width="0.5703125" style="30" customWidth="1"/>
    <col min="6155" max="6155" width="5.7109375" style="30" customWidth="1"/>
    <col min="6156" max="6156" width="9.28515625" style="30" customWidth="1"/>
    <col min="6157" max="6157" width="28.7109375" style="30" customWidth="1"/>
    <col min="6158" max="6225" width="5.7109375" style="30" customWidth="1"/>
    <col min="6226" max="6400" width="12.5703125" style="30"/>
    <col min="6401" max="6401" width="3.42578125" style="30" customWidth="1"/>
    <col min="6402" max="6402" width="29.140625" style="30" customWidth="1"/>
    <col min="6403" max="6406" width="14.7109375" style="30" customWidth="1"/>
    <col min="6407" max="6407" width="14.140625" style="30" customWidth="1"/>
    <col min="6408" max="6409" width="13.7109375" style="30" customWidth="1"/>
    <col min="6410" max="6410" width="0.5703125" style="30" customWidth="1"/>
    <col min="6411" max="6411" width="5.7109375" style="30" customWidth="1"/>
    <col min="6412" max="6412" width="9.28515625" style="30" customWidth="1"/>
    <col min="6413" max="6413" width="28.7109375" style="30" customWidth="1"/>
    <col min="6414" max="6481" width="5.7109375" style="30" customWidth="1"/>
    <col min="6482" max="6656" width="12.5703125" style="30"/>
    <col min="6657" max="6657" width="3.42578125" style="30" customWidth="1"/>
    <col min="6658" max="6658" width="29.140625" style="30" customWidth="1"/>
    <col min="6659" max="6662" width="14.7109375" style="30" customWidth="1"/>
    <col min="6663" max="6663" width="14.140625" style="30" customWidth="1"/>
    <col min="6664" max="6665" width="13.7109375" style="30" customWidth="1"/>
    <col min="6666" max="6666" width="0.5703125" style="30" customWidth="1"/>
    <col min="6667" max="6667" width="5.7109375" style="30" customWidth="1"/>
    <col min="6668" max="6668" width="9.28515625" style="30" customWidth="1"/>
    <col min="6669" max="6669" width="28.7109375" style="30" customWidth="1"/>
    <col min="6670" max="6737" width="5.7109375" style="30" customWidth="1"/>
    <col min="6738" max="6912" width="12.5703125" style="30"/>
    <col min="6913" max="6913" width="3.42578125" style="30" customWidth="1"/>
    <col min="6914" max="6914" width="29.140625" style="30" customWidth="1"/>
    <col min="6915" max="6918" width="14.7109375" style="30" customWidth="1"/>
    <col min="6919" max="6919" width="14.140625" style="30" customWidth="1"/>
    <col min="6920" max="6921" width="13.7109375" style="30" customWidth="1"/>
    <col min="6922" max="6922" width="0.5703125" style="30" customWidth="1"/>
    <col min="6923" max="6923" width="5.7109375" style="30" customWidth="1"/>
    <col min="6924" max="6924" width="9.28515625" style="30" customWidth="1"/>
    <col min="6925" max="6925" width="28.7109375" style="30" customWidth="1"/>
    <col min="6926" max="6993" width="5.7109375" style="30" customWidth="1"/>
    <col min="6994" max="7168" width="12.5703125" style="30"/>
    <col min="7169" max="7169" width="3.42578125" style="30" customWidth="1"/>
    <col min="7170" max="7170" width="29.140625" style="30" customWidth="1"/>
    <col min="7171" max="7174" width="14.7109375" style="30" customWidth="1"/>
    <col min="7175" max="7175" width="14.140625" style="30" customWidth="1"/>
    <col min="7176" max="7177" width="13.7109375" style="30" customWidth="1"/>
    <col min="7178" max="7178" width="0.5703125" style="30" customWidth="1"/>
    <col min="7179" max="7179" width="5.7109375" style="30" customWidth="1"/>
    <col min="7180" max="7180" width="9.28515625" style="30" customWidth="1"/>
    <col min="7181" max="7181" width="28.7109375" style="30" customWidth="1"/>
    <col min="7182" max="7249" width="5.7109375" style="30" customWidth="1"/>
    <col min="7250" max="7424" width="12.5703125" style="30"/>
    <col min="7425" max="7425" width="3.42578125" style="30" customWidth="1"/>
    <col min="7426" max="7426" width="29.140625" style="30" customWidth="1"/>
    <col min="7427" max="7430" width="14.7109375" style="30" customWidth="1"/>
    <col min="7431" max="7431" width="14.140625" style="30" customWidth="1"/>
    <col min="7432" max="7433" width="13.7109375" style="30" customWidth="1"/>
    <col min="7434" max="7434" width="0.5703125" style="30" customWidth="1"/>
    <col min="7435" max="7435" width="5.7109375" style="30" customWidth="1"/>
    <col min="7436" max="7436" width="9.28515625" style="30" customWidth="1"/>
    <col min="7437" max="7437" width="28.7109375" style="30" customWidth="1"/>
    <col min="7438" max="7505" width="5.7109375" style="30" customWidth="1"/>
    <col min="7506" max="7680" width="12.5703125" style="30"/>
    <col min="7681" max="7681" width="3.42578125" style="30" customWidth="1"/>
    <col min="7682" max="7682" width="29.140625" style="30" customWidth="1"/>
    <col min="7683" max="7686" width="14.7109375" style="30" customWidth="1"/>
    <col min="7687" max="7687" width="14.140625" style="30" customWidth="1"/>
    <col min="7688" max="7689" width="13.7109375" style="30" customWidth="1"/>
    <col min="7690" max="7690" width="0.5703125" style="30" customWidth="1"/>
    <col min="7691" max="7691" width="5.7109375" style="30" customWidth="1"/>
    <col min="7692" max="7692" width="9.28515625" style="30" customWidth="1"/>
    <col min="7693" max="7693" width="28.7109375" style="30" customWidth="1"/>
    <col min="7694" max="7761" width="5.7109375" style="30" customWidth="1"/>
    <col min="7762" max="7936" width="12.5703125" style="30"/>
    <col min="7937" max="7937" width="3.42578125" style="30" customWidth="1"/>
    <col min="7938" max="7938" width="29.140625" style="30" customWidth="1"/>
    <col min="7939" max="7942" width="14.7109375" style="30" customWidth="1"/>
    <col min="7943" max="7943" width="14.140625" style="30" customWidth="1"/>
    <col min="7944" max="7945" width="13.7109375" style="30" customWidth="1"/>
    <col min="7946" max="7946" width="0.5703125" style="30" customWidth="1"/>
    <col min="7947" max="7947" width="5.7109375" style="30" customWidth="1"/>
    <col min="7948" max="7948" width="9.28515625" style="30" customWidth="1"/>
    <col min="7949" max="7949" width="28.7109375" style="30" customWidth="1"/>
    <col min="7950" max="8017" width="5.7109375" style="30" customWidth="1"/>
    <col min="8018" max="8192" width="12.5703125" style="30"/>
    <col min="8193" max="8193" width="3.42578125" style="30" customWidth="1"/>
    <col min="8194" max="8194" width="29.140625" style="30" customWidth="1"/>
    <col min="8195" max="8198" width="14.7109375" style="30" customWidth="1"/>
    <col min="8199" max="8199" width="14.140625" style="30" customWidth="1"/>
    <col min="8200" max="8201" width="13.7109375" style="30" customWidth="1"/>
    <col min="8202" max="8202" width="0.5703125" style="30" customWidth="1"/>
    <col min="8203" max="8203" width="5.7109375" style="30" customWidth="1"/>
    <col min="8204" max="8204" width="9.28515625" style="30" customWidth="1"/>
    <col min="8205" max="8205" width="28.7109375" style="30" customWidth="1"/>
    <col min="8206" max="8273" width="5.7109375" style="30" customWidth="1"/>
    <col min="8274" max="8448" width="12.5703125" style="30"/>
    <col min="8449" max="8449" width="3.42578125" style="30" customWidth="1"/>
    <col min="8450" max="8450" width="29.140625" style="30" customWidth="1"/>
    <col min="8451" max="8454" width="14.7109375" style="30" customWidth="1"/>
    <col min="8455" max="8455" width="14.140625" style="30" customWidth="1"/>
    <col min="8456" max="8457" width="13.7109375" style="30" customWidth="1"/>
    <col min="8458" max="8458" width="0.5703125" style="30" customWidth="1"/>
    <col min="8459" max="8459" width="5.7109375" style="30" customWidth="1"/>
    <col min="8460" max="8460" width="9.28515625" style="30" customWidth="1"/>
    <col min="8461" max="8461" width="28.7109375" style="30" customWidth="1"/>
    <col min="8462" max="8529" width="5.7109375" style="30" customWidth="1"/>
    <col min="8530" max="8704" width="12.5703125" style="30"/>
    <col min="8705" max="8705" width="3.42578125" style="30" customWidth="1"/>
    <col min="8706" max="8706" width="29.140625" style="30" customWidth="1"/>
    <col min="8707" max="8710" width="14.7109375" style="30" customWidth="1"/>
    <col min="8711" max="8711" width="14.140625" style="30" customWidth="1"/>
    <col min="8712" max="8713" width="13.7109375" style="30" customWidth="1"/>
    <col min="8714" max="8714" width="0.5703125" style="30" customWidth="1"/>
    <col min="8715" max="8715" width="5.7109375" style="30" customWidth="1"/>
    <col min="8716" max="8716" width="9.28515625" style="30" customWidth="1"/>
    <col min="8717" max="8717" width="28.7109375" style="30" customWidth="1"/>
    <col min="8718" max="8785" width="5.7109375" style="30" customWidth="1"/>
    <col min="8786" max="8960" width="12.5703125" style="30"/>
    <col min="8961" max="8961" width="3.42578125" style="30" customWidth="1"/>
    <col min="8962" max="8962" width="29.140625" style="30" customWidth="1"/>
    <col min="8963" max="8966" width="14.7109375" style="30" customWidth="1"/>
    <col min="8967" max="8967" width="14.140625" style="30" customWidth="1"/>
    <col min="8968" max="8969" width="13.7109375" style="30" customWidth="1"/>
    <col min="8970" max="8970" width="0.5703125" style="30" customWidth="1"/>
    <col min="8971" max="8971" width="5.7109375" style="30" customWidth="1"/>
    <col min="8972" max="8972" width="9.28515625" style="30" customWidth="1"/>
    <col min="8973" max="8973" width="28.7109375" style="30" customWidth="1"/>
    <col min="8974" max="9041" width="5.7109375" style="30" customWidth="1"/>
    <col min="9042" max="9216" width="12.5703125" style="30"/>
    <col min="9217" max="9217" width="3.42578125" style="30" customWidth="1"/>
    <col min="9218" max="9218" width="29.140625" style="30" customWidth="1"/>
    <col min="9219" max="9222" width="14.7109375" style="30" customWidth="1"/>
    <col min="9223" max="9223" width="14.140625" style="30" customWidth="1"/>
    <col min="9224" max="9225" width="13.7109375" style="30" customWidth="1"/>
    <col min="9226" max="9226" width="0.5703125" style="30" customWidth="1"/>
    <col min="9227" max="9227" width="5.7109375" style="30" customWidth="1"/>
    <col min="9228" max="9228" width="9.28515625" style="30" customWidth="1"/>
    <col min="9229" max="9229" width="28.7109375" style="30" customWidth="1"/>
    <col min="9230" max="9297" width="5.7109375" style="30" customWidth="1"/>
    <col min="9298" max="9472" width="12.5703125" style="30"/>
    <col min="9473" max="9473" width="3.42578125" style="30" customWidth="1"/>
    <col min="9474" max="9474" width="29.140625" style="30" customWidth="1"/>
    <col min="9475" max="9478" width="14.7109375" style="30" customWidth="1"/>
    <col min="9479" max="9479" width="14.140625" style="30" customWidth="1"/>
    <col min="9480" max="9481" width="13.7109375" style="30" customWidth="1"/>
    <col min="9482" max="9482" width="0.5703125" style="30" customWidth="1"/>
    <col min="9483" max="9483" width="5.7109375" style="30" customWidth="1"/>
    <col min="9484" max="9484" width="9.28515625" style="30" customWidth="1"/>
    <col min="9485" max="9485" width="28.7109375" style="30" customWidth="1"/>
    <col min="9486" max="9553" width="5.7109375" style="30" customWidth="1"/>
    <col min="9554" max="9728" width="12.5703125" style="30"/>
    <col min="9729" max="9729" width="3.42578125" style="30" customWidth="1"/>
    <col min="9730" max="9730" width="29.140625" style="30" customWidth="1"/>
    <col min="9731" max="9734" width="14.7109375" style="30" customWidth="1"/>
    <col min="9735" max="9735" width="14.140625" style="30" customWidth="1"/>
    <col min="9736" max="9737" width="13.7109375" style="30" customWidth="1"/>
    <col min="9738" max="9738" width="0.5703125" style="30" customWidth="1"/>
    <col min="9739" max="9739" width="5.7109375" style="30" customWidth="1"/>
    <col min="9740" max="9740" width="9.28515625" style="30" customWidth="1"/>
    <col min="9741" max="9741" width="28.7109375" style="30" customWidth="1"/>
    <col min="9742" max="9809" width="5.7109375" style="30" customWidth="1"/>
    <col min="9810" max="9984" width="12.5703125" style="30"/>
    <col min="9985" max="9985" width="3.42578125" style="30" customWidth="1"/>
    <col min="9986" max="9986" width="29.140625" style="30" customWidth="1"/>
    <col min="9987" max="9990" width="14.7109375" style="30" customWidth="1"/>
    <col min="9991" max="9991" width="14.140625" style="30" customWidth="1"/>
    <col min="9992" max="9993" width="13.7109375" style="30" customWidth="1"/>
    <col min="9994" max="9994" width="0.5703125" style="30" customWidth="1"/>
    <col min="9995" max="9995" width="5.7109375" style="30" customWidth="1"/>
    <col min="9996" max="9996" width="9.28515625" style="30" customWidth="1"/>
    <col min="9997" max="9997" width="28.7109375" style="30" customWidth="1"/>
    <col min="9998" max="10065" width="5.7109375" style="30" customWidth="1"/>
    <col min="10066" max="10240" width="12.5703125" style="30"/>
    <col min="10241" max="10241" width="3.42578125" style="30" customWidth="1"/>
    <col min="10242" max="10242" width="29.140625" style="30" customWidth="1"/>
    <col min="10243" max="10246" width="14.7109375" style="30" customWidth="1"/>
    <col min="10247" max="10247" width="14.140625" style="30" customWidth="1"/>
    <col min="10248" max="10249" width="13.7109375" style="30" customWidth="1"/>
    <col min="10250" max="10250" width="0.5703125" style="30" customWidth="1"/>
    <col min="10251" max="10251" width="5.7109375" style="30" customWidth="1"/>
    <col min="10252" max="10252" width="9.28515625" style="30" customWidth="1"/>
    <col min="10253" max="10253" width="28.7109375" style="30" customWidth="1"/>
    <col min="10254" max="10321" width="5.7109375" style="30" customWidth="1"/>
    <col min="10322" max="10496" width="12.5703125" style="30"/>
    <col min="10497" max="10497" width="3.42578125" style="30" customWidth="1"/>
    <col min="10498" max="10498" width="29.140625" style="30" customWidth="1"/>
    <col min="10499" max="10502" width="14.7109375" style="30" customWidth="1"/>
    <col min="10503" max="10503" width="14.140625" style="30" customWidth="1"/>
    <col min="10504" max="10505" width="13.7109375" style="30" customWidth="1"/>
    <col min="10506" max="10506" width="0.5703125" style="30" customWidth="1"/>
    <col min="10507" max="10507" width="5.7109375" style="30" customWidth="1"/>
    <col min="10508" max="10508" width="9.28515625" style="30" customWidth="1"/>
    <col min="10509" max="10509" width="28.7109375" style="30" customWidth="1"/>
    <col min="10510" max="10577" width="5.7109375" style="30" customWidth="1"/>
    <col min="10578" max="10752" width="12.5703125" style="30"/>
    <col min="10753" max="10753" width="3.42578125" style="30" customWidth="1"/>
    <col min="10754" max="10754" width="29.140625" style="30" customWidth="1"/>
    <col min="10755" max="10758" width="14.7109375" style="30" customWidth="1"/>
    <col min="10759" max="10759" width="14.140625" style="30" customWidth="1"/>
    <col min="10760" max="10761" width="13.7109375" style="30" customWidth="1"/>
    <col min="10762" max="10762" width="0.5703125" style="30" customWidth="1"/>
    <col min="10763" max="10763" width="5.7109375" style="30" customWidth="1"/>
    <col min="10764" max="10764" width="9.28515625" style="30" customWidth="1"/>
    <col min="10765" max="10765" width="28.7109375" style="30" customWidth="1"/>
    <col min="10766" max="10833" width="5.7109375" style="30" customWidth="1"/>
    <col min="10834" max="11008" width="12.5703125" style="30"/>
    <col min="11009" max="11009" width="3.42578125" style="30" customWidth="1"/>
    <col min="11010" max="11010" width="29.140625" style="30" customWidth="1"/>
    <col min="11011" max="11014" width="14.7109375" style="30" customWidth="1"/>
    <col min="11015" max="11015" width="14.140625" style="30" customWidth="1"/>
    <col min="11016" max="11017" width="13.7109375" style="30" customWidth="1"/>
    <col min="11018" max="11018" width="0.5703125" style="30" customWidth="1"/>
    <col min="11019" max="11019" width="5.7109375" style="30" customWidth="1"/>
    <col min="11020" max="11020" width="9.28515625" style="30" customWidth="1"/>
    <col min="11021" max="11021" width="28.7109375" style="30" customWidth="1"/>
    <col min="11022" max="11089" width="5.7109375" style="30" customWidth="1"/>
    <col min="11090" max="11264" width="12.5703125" style="30"/>
    <col min="11265" max="11265" width="3.42578125" style="30" customWidth="1"/>
    <col min="11266" max="11266" width="29.140625" style="30" customWidth="1"/>
    <col min="11267" max="11270" width="14.7109375" style="30" customWidth="1"/>
    <col min="11271" max="11271" width="14.140625" style="30" customWidth="1"/>
    <col min="11272" max="11273" width="13.7109375" style="30" customWidth="1"/>
    <col min="11274" max="11274" width="0.5703125" style="30" customWidth="1"/>
    <col min="11275" max="11275" width="5.7109375" style="30" customWidth="1"/>
    <col min="11276" max="11276" width="9.28515625" style="30" customWidth="1"/>
    <col min="11277" max="11277" width="28.7109375" style="30" customWidth="1"/>
    <col min="11278" max="11345" width="5.7109375" style="30" customWidth="1"/>
    <col min="11346" max="11520" width="12.5703125" style="30"/>
    <col min="11521" max="11521" width="3.42578125" style="30" customWidth="1"/>
    <col min="11522" max="11522" width="29.140625" style="30" customWidth="1"/>
    <col min="11523" max="11526" width="14.7109375" style="30" customWidth="1"/>
    <col min="11527" max="11527" width="14.140625" style="30" customWidth="1"/>
    <col min="11528" max="11529" width="13.7109375" style="30" customWidth="1"/>
    <col min="11530" max="11530" width="0.5703125" style="30" customWidth="1"/>
    <col min="11531" max="11531" width="5.7109375" style="30" customWidth="1"/>
    <col min="11532" max="11532" width="9.28515625" style="30" customWidth="1"/>
    <col min="11533" max="11533" width="28.7109375" style="30" customWidth="1"/>
    <col min="11534" max="11601" width="5.7109375" style="30" customWidth="1"/>
    <col min="11602" max="11776" width="12.5703125" style="30"/>
    <col min="11777" max="11777" width="3.42578125" style="30" customWidth="1"/>
    <col min="11778" max="11778" width="29.140625" style="30" customWidth="1"/>
    <col min="11779" max="11782" width="14.7109375" style="30" customWidth="1"/>
    <col min="11783" max="11783" width="14.140625" style="30" customWidth="1"/>
    <col min="11784" max="11785" width="13.7109375" style="30" customWidth="1"/>
    <col min="11786" max="11786" width="0.5703125" style="30" customWidth="1"/>
    <col min="11787" max="11787" width="5.7109375" style="30" customWidth="1"/>
    <col min="11788" max="11788" width="9.28515625" style="30" customWidth="1"/>
    <col min="11789" max="11789" width="28.7109375" style="30" customWidth="1"/>
    <col min="11790" max="11857" width="5.7109375" style="30" customWidth="1"/>
    <col min="11858" max="12032" width="12.5703125" style="30"/>
    <col min="12033" max="12033" width="3.42578125" style="30" customWidth="1"/>
    <col min="12034" max="12034" width="29.140625" style="30" customWidth="1"/>
    <col min="12035" max="12038" width="14.7109375" style="30" customWidth="1"/>
    <col min="12039" max="12039" width="14.140625" style="30" customWidth="1"/>
    <col min="12040" max="12041" width="13.7109375" style="30" customWidth="1"/>
    <col min="12042" max="12042" width="0.5703125" style="30" customWidth="1"/>
    <col min="12043" max="12043" width="5.7109375" style="30" customWidth="1"/>
    <col min="12044" max="12044" width="9.28515625" style="30" customWidth="1"/>
    <col min="12045" max="12045" width="28.7109375" style="30" customWidth="1"/>
    <col min="12046" max="12113" width="5.7109375" style="30" customWidth="1"/>
    <col min="12114" max="12288" width="12.5703125" style="30"/>
    <col min="12289" max="12289" width="3.42578125" style="30" customWidth="1"/>
    <col min="12290" max="12290" width="29.140625" style="30" customWidth="1"/>
    <col min="12291" max="12294" width="14.7109375" style="30" customWidth="1"/>
    <col min="12295" max="12295" width="14.140625" style="30" customWidth="1"/>
    <col min="12296" max="12297" width="13.7109375" style="30" customWidth="1"/>
    <col min="12298" max="12298" width="0.5703125" style="30" customWidth="1"/>
    <col min="12299" max="12299" width="5.7109375" style="30" customWidth="1"/>
    <col min="12300" max="12300" width="9.28515625" style="30" customWidth="1"/>
    <col min="12301" max="12301" width="28.7109375" style="30" customWidth="1"/>
    <col min="12302" max="12369" width="5.7109375" style="30" customWidth="1"/>
    <col min="12370" max="12544" width="12.5703125" style="30"/>
    <col min="12545" max="12545" width="3.42578125" style="30" customWidth="1"/>
    <col min="12546" max="12546" width="29.140625" style="30" customWidth="1"/>
    <col min="12547" max="12550" width="14.7109375" style="30" customWidth="1"/>
    <col min="12551" max="12551" width="14.140625" style="30" customWidth="1"/>
    <col min="12552" max="12553" width="13.7109375" style="30" customWidth="1"/>
    <col min="12554" max="12554" width="0.5703125" style="30" customWidth="1"/>
    <col min="12555" max="12555" width="5.7109375" style="30" customWidth="1"/>
    <col min="12556" max="12556" width="9.28515625" style="30" customWidth="1"/>
    <col min="12557" max="12557" width="28.7109375" style="30" customWidth="1"/>
    <col min="12558" max="12625" width="5.7109375" style="30" customWidth="1"/>
    <col min="12626" max="12800" width="12.5703125" style="30"/>
    <col min="12801" max="12801" width="3.42578125" style="30" customWidth="1"/>
    <col min="12802" max="12802" width="29.140625" style="30" customWidth="1"/>
    <col min="12803" max="12806" width="14.7109375" style="30" customWidth="1"/>
    <col min="12807" max="12807" width="14.140625" style="30" customWidth="1"/>
    <col min="12808" max="12809" width="13.7109375" style="30" customWidth="1"/>
    <col min="12810" max="12810" width="0.5703125" style="30" customWidth="1"/>
    <col min="12811" max="12811" width="5.7109375" style="30" customWidth="1"/>
    <col min="12812" max="12812" width="9.28515625" style="30" customWidth="1"/>
    <col min="12813" max="12813" width="28.7109375" style="30" customWidth="1"/>
    <col min="12814" max="12881" width="5.7109375" style="30" customWidth="1"/>
    <col min="12882" max="13056" width="12.5703125" style="30"/>
    <col min="13057" max="13057" width="3.42578125" style="30" customWidth="1"/>
    <col min="13058" max="13058" width="29.140625" style="30" customWidth="1"/>
    <col min="13059" max="13062" width="14.7109375" style="30" customWidth="1"/>
    <col min="13063" max="13063" width="14.140625" style="30" customWidth="1"/>
    <col min="13064" max="13065" width="13.7109375" style="30" customWidth="1"/>
    <col min="13066" max="13066" width="0.5703125" style="30" customWidth="1"/>
    <col min="13067" max="13067" width="5.7109375" style="30" customWidth="1"/>
    <col min="13068" max="13068" width="9.28515625" style="30" customWidth="1"/>
    <col min="13069" max="13069" width="28.7109375" style="30" customWidth="1"/>
    <col min="13070" max="13137" width="5.7109375" style="30" customWidth="1"/>
    <col min="13138" max="13312" width="12.5703125" style="30"/>
    <col min="13313" max="13313" width="3.42578125" style="30" customWidth="1"/>
    <col min="13314" max="13314" width="29.140625" style="30" customWidth="1"/>
    <col min="13315" max="13318" width="14.7109375" style="30" customWidth="1"/>
    <col min="13319" max="13319" width="14.140625" style="30" customWidth="1"/>
    <col min="13320" max="13321" width="13.7109375" style="30" customWidth="1"/>
    <col min="13322" max="13322" width="0.5703125" style="30" customWidth="1"/>
    <col min="13323" max="13323" width="5.7109375" style="30" customWidth="1"/>
    <col min="13324" max="13324" width="9.28515625" style="30" customWidth="1"/>
    <col min="13325" max="13325" width="28.7109375" style="30" customWidth="1"/>
    <col min="13326" max="13393" width="5.7109375" style="30" customWidth="1"/>
    <col min="13394" max="13568" width="12.5703125" style="30"/>
    <col min="13569" max="13569" width="3.42578125" style="30" customWidth="1"/>
    <col min="13570" max="13570" width="29.140625" style="30" customWidth="1"/>
    <col min="13571" max="13574" width="14.7109375" style="30" customWidth="1"/>
    <col min="13575" max="13575" width="14.140625" style="30" customWidth="1"/>
    <col min="13576" max="13577" width="13.7109375" style="30" customWidth="1"/>
    <col min="13578" max="13578" width="0.5703125" style="30" customWidth="1"/>
    <col min="13579" max="13579" width="5.7109375" style="30" customWidth="1"/>
    <col min="13580" max="13580" width="9.28515625" style="30" customWidth="1"/>
    <col min="13581" max="13581" width="28.7109375" style="30" customWidth="1"/>
    <col min="13582" max="13649" width="5.7109375" style="30" customWidth="1"/>
    <col min="13650" max="13824" width="12.5703125" style="30"/>
    <col min="13825" max="13825" width="3.42578125" style="30" customWidth="1"/>
    <col min="13826" max="13826" width="29.140625" style="30" customWidth="1"/>
    <col min="13827" max="13830" width="14.7109375" style="30" customWidth="1"/>
    <col min="13831" max="13831" width="14.140625" style="30" customWidth="1"/>
    <col min="13832" max="13833" width="13.7109375" style="30" customWidth="1"/>
    <col min="13834" max="13834" width="0.5703125" style="30" customWidth="1"/>
    <col min="13835" max="13835" width="5.7109375" style="30" customWidth="1"/>
    <col min="13836" max="13836" width="9.28515625" style="30" customWidth="1"/>
    <col min="13837" max="13837" width="28.7109375" style="30" customWidth="1"/>
    <col min="13838" max="13905" width="5.7109375" style="30" customWidth="1"/>
    <col min="13906" max="14080" width="12.5703125" style="30"/>
    <col min="14081" max="14081" width="3.42578125" style="30" customWidth="1"/>
    <col min="14082" max="14082" width="29.140625" style="30" customWidth="1"/>
    <col min="14083" max="14086" width="14.7109375" style="30" customWidth="1"/>
    <col min="14087" max="14087" width="14.140625" style="30" customWidth="1"/>
    <col min="14088" max="14089" width="13.7109375" style="30" customWidth="1"/>
    <col min="14090" max="14090" width="0.5703125" style="30" customWidth="1"/>
    <col min="14091" max="14091" width="5.7109375" style="30" customWidth="1"/>
    <col min="14092" max="14092" width="9.28515625" style="30" customWidth="1"/>
    <col min="14093" max="14093" width="28.7109375" style="30" customWidth="1"/>
    <col min="14094" max="14161" width="5.7109375" style="30" customWidth="1"/>
    <col min="14162" max="14336" width="12.5703125" style="30"/>
    <col min="14337" max="14337" width="3.42578125" style="30" customWidth="1"/>
    <col min="14338" max="14338" width="29.140625" style="30" customWidth="1"/>
    <col min="14339" max="14342" width="14.7109375" style="30" customWidth="1"/>
    <col min="14343" max="14343" width="14.140625" style="30" customWidth="1"/>
    <col min="14344" max="14345" width="13.7109375" style="30" customWidth="1"/>
    <col min="14346" max="14346" width="0.5703125" style="30" customWidth="1"/>
    <col min="14347" max="14347" width="5.7109375" style="30" customWidth="1"/>
    <col min="14348" max="14348" width="9.28515625" style="30" customWidth="1"/>
    <col min="14349" max="14349" width="28.7109375" style="30" customWidth="1"/>
    <col min="14350" max="14417" width="5.7109375" style="30" customWidth="1"/>
    <col min="14418" max="14592" width="12.5703125" style="30"/>
    <col min="14593" max="14593" width="3.42578125" style="30" customWidth="1"/>
    <col min="14594" max="14594" width="29.140625" style="30" customWidth="1"/>
    <col min="14595" max="14598" width="14.7109375" style="30" customWidth="1"/>
    <col min="14599" max="14599" width="14.140625" style="30" customWidth="1"/>
    <col min="14600" max="14601" width="13.7109375" style="30" customWidth="1"/>
    <col min="14602" max="14602" width="0.5703125" style="30" customWidth="1"/>
    <col min="14603" max="14603" width="5.7109375" style="30" customWidth="1"/>
    <col min="14604" max="14604" width="9.28515625" style="30" customWidth="1"/>
    <col min="14605" max="14605" width="28.7109375" style="30" customWidth="1"/>
    <col min="14606" max="14673" width="5.7109375" style="30" customWidth="1"/>
    <col min="14674" max="14848" width="12.5703125" style="30"/>
    <col min="14849" max="14849" width="3.42578125" style="30" customWidth="1"/>
    <col min="14850" max="14850" width="29.140625" style="30" customWidth="1"/>
    <col min="14851" max="14854" width="14.7109375" style="30" customWidth="1"/>
    <col min="14855" max="14855" width="14.140625" style="30" customWidth="1"/>
    <col min="14856" max="14857" width="13.7109375" style="30" customWidth="1"/>
    <col min="14858" max="14858" width="0.5703125" style="30" customWidth="1"/>
    <col min="14859" max="14859" width="5.7109375" style="30" customWidth="1"/>
    <col min="14860" max="14860" width="9.28515625" style="30" customWidth="1"/>
    <col min="14861" max="14861" width="28.7109375" style="30" customWidth="1"/>
    <col min="14862" max="14929" width="5.7109375" style="30" customWidth="1"/>
    <col min="14930" max="15104" width="12.5703125" style="30"/>
    <col min="15105" max="15105" width="3.42578125" style="30" customWidth="1"/>
    <col min="15106" max="15106" width="29.140625" style="30" customWidth="1"/>
    <col min="15107" max="15110" width="14.7109375" style="30" customWidth="1"/>
    <col min="15111" max="15111" width="14.140625" style="30" customWidth="1"/>
    <col min="15112" max="15113" width="13.7109375" style="30" customWidth="1"/>
    <col min="15114" max="15114" width="0.5703125" style="30" customWidth="1"/>
    <col min="15115" max="15115" width="5.7109375" style="30" customWidth="1"/>
    <col min="15116" max="15116" width="9.28515625" style="30" customWidth="1"/>
    <col min="15117" max="15117" width="28.7109375" style="30" customWidth="1"/>
    <col min="15118" max="15185" width="5.7109375" style="30" customWidth="1"/>
    <col min="15186" max="15360" width="12.5703125" style="30"/>
    <col min="15361" max="15361" width="3.42578125" style="30" customWidth="1"/>
    <col min="15362" max="15362" width="29.140625" style="30" customWidth="1"/>
    <col min="15363" max="15366" width="14.7109375" style="30" customWidth="1"/>
    <col min="15367" max="15367" width="14.140625" style="30" customWidth="1"/>
    <col min="15368" max="15369" width="13.7109375" style="30" customWidth="1"/>
    <col min="15370" max="15370" width="0.5703125" style="30" customWidth="1"/>
    <col min="15371" max="15371" width="5.7109375" style="30" customWidth="1"/>
    <col min="15372" max="15372" width="9.28515625" style="30" customWidth="1"/>
    <col min="15373" max="15373" width="28.7109375" style="30" customWidth="1"/>
    <col min="15374" max="15441" width="5.7109375" style="30" customWidth="1"/>
    <col min="15442" max="15616" width="12.5703125" style="30"/>
    <col min="15617" max="15617" width="3.42578125" style="30" customWidth="1"/>
    <col min="15618" max="15618" width="29.140625" style="30" customWidth="1"/>
    <col min="15619" max="15622" width="14.7109375" style="30" customWidth="1"/>
    <col min="15623" max="15623" width="14.140625" style="30" customWidth="1"/>
    <col min="15624" max="15625" width="13.7109375" style="30" customWidth="1"/>
    <col min="15626" max="15626" width="0.5703125" style="30" customWidth="1"/>
    <col min="15627" max="15627" width="5.7109375" style="30" customWidth="1"/>
    <col min="15628" max="15628" width="9.28515625" style="30" customWidth="1"/>
    <col min="15629" max="15629" width="28.7109375" style="30" customWidth="1"/>
    <col min="15630" max="15697" width="5.7109375" style="30" customWidth="1"/>
    <col min="15698" max="15872" width="12.5703125" style="30"/>
    <col min="15873" max="15873" width="3.42578125" style="30" customWidth="1"/>
    <col min="15874" max="15874" width="29.140625" style="30" customWidth="1"/>
    <col min="15875" max="15878" width="14.7109375" style="30" customWidth="1"/>
    <col min="15879" max="15879" width="14.140625" style="30" customWidth="1"/>
    <col min="15880" max="15881" width="13.7109375" style="30" customWidth="1"/>
    <col min="15882" max="15882" width="0.5703125" style="30" customWidth="1"/>
    <col min="15883" max="15883" width="5.7109375" style="30" customWidth="1"/>
    <col min="15884" max="15884" width="9.28515625" style="30" customWidth="1"/>
    <col min="15885" max="15885" width="28.7109375" style="30" customWidth="1"/>
    <col min="15886" max="15953" width="5.7109375" style="30" customWidth="1"/>
    <col min="15954" max="16128" width="12.5703125" style="30"/>
    <col min="16129" max="16129" width="3.42578125" style="30" customWidth="1"/>
    <col min="16130" max="16130" width="29.140625" style="30" customWidth="1"/>
    <col min="16131" max="16134" width="14.7109375" style="30" customWidth="1"/>
    <col min="16135" max="16135" width="14.140625" style="30" customWidth="1"/>
    <col min="16136" max="16137" width="13.7109375" style="30" customWidth="1"/>
    <col min="16138" max="16138" width="0.5703125" style="30" customWidth="1"/>
    <col min="16139" max="16139" width="5.7109375" style="30" customWidth="1"/>
    <col min="16140" max="16140" width="9.28515625" style="30" customWidth="1"/>
    <col min="16141" max="16141" width="28.7109375" style="30" customWidth="1"/>
    <col min="16142" max="16209" width="5.7109375" style="30" customWidth="1"/>
    <col min="16210" max="16384" width="12.5703125" style="30"/>
  </cols>
  <sheetData>
    <row r="1" spans="1:11" ht="20.25" x14ac:dyDescent="0.3">
      <c r="A1" s="24" t="s">
        <v>658</v>
      </c>
      <c r="B1" s="25"/>
      <c r="C1" s="25"/>
      <c r="D1" s="25"/>
      <c r="E1" s="25"/>
      <c r="F1" s="25"/>
      <c r="G1" s="25"/>
      <c r="H1" s="25"/>
      <c r="I1" s="90"/>
      <c r="J1" s="90"/>
      <c r="K1" s="90"/>
    </row>
    <row r="2" spans="1:11" x14ac:dyDescent="0.2">
      <c r="A2" s="158" t="s">
        <v>699</v>
      </c>
      <c r="B2" s="158"/>
      <c r="C2" s="158"/>
      <c r="D2" s="158"/>
      <c r="E2" s="158"/>
      <c r="F2" s="158"/>
      <c r="G2" s="158"/>
      <c r="H2" s="158"/>
      <c r="I2" s="90"/>
      <c r="J2" s="90"/>
      <c r="K2" s="90"/>
    </row>
    <row r="3" spans="1:11" x14ac:dyDescent="0.2">
      <c r="A3" s="26" t="s">
        <v>670</v>
      </c>
      <c r="B3" s="25"/>
      <c r="C3" s="25"/>
      <c r="D3" s="25"/>
      <c r="E3" s="25"/>
      <c r="F3" s="25"/>
      <c r="G3" s="25"/>
      <c r="H3" s="25"/>
      <c r="I3" s="90"/>
      <c r="J3" s="90"/>
      <c r="K3" s="90"/>
    </row>
    <row r="4" spans="1:11" ht="13.5" thickBot="1" x14ac:dyDescent="0.25">
      <c r="A4" s="159"/>
      <c r="B4" s="159"/>
      <c r="C4" s="159"/>
      <c r="D4" s="159"/>
      <c r="E4" s="159"/>
      <c r="F4" s="159"/>
      <c r="G4" s="159"/>
      <c r="H4" s="159"/>
      <c r="I4" s="90"/>
      <c r="J4" s="90"/>
      <c r="K4" s="90"/>
    </row>
    <row r="5" spans="1:11" ht="4.5" customHeight="1" x14ac:dyDescent="0.2">
      <c r="A5" s="27"/>
      <c r="B5" s="28"/>
      <c r="C5" s="29"/>
      <c r="D5" s="29"/>
      <c r="E5" s="29"/>
      <c r="F5" s="29"/>
      <c r="G5" s="29"/>
      <c r="H5" s="29"/>
      <c r="I5" s="90"/>
      <c r="J5" s="90"/>
      <c r="K5" s="90"/>
    </row>
    <row r="6" spans="1:11" x14ac:dyDescent="0.2">
      <c r="A6" s="153" t="s">
        <v>659</v>
      </c>
      <c r="B6" s="154"/>
      <c r="C6" s="108">
        <v>2019</v>
      </c>
      <c r="D6" s="160" t="s">
        <v>700</v>
      </c>
      <c r="E6" s="161"/>
      <c r="F6" s="161"/>
      <c r="G6" s="161"/>
      <c r="H6" s="162" t="s">
        <v>686</v>
      </c>
      <c r="I6" s="90"/>
      <c r="J6" s="90"/>
      <c r="K6" s="90"/>
    </row>
    <row r="7" spans="1:11" x14ac:dyDescent="0.2">
      <c r="A7" s="153"/>
      <c r="B7" s="154"/>
      <c r="C7" s="155" t="s">
        <v>687</v>
      </c>
      <c r="D7" s="155" t="s">
        <v>688</v>
      </c>
      <c r="E7" s="155" t="s">
        <v>689</v>
      </c>
      <c r="F7" s="163" t="s">
        <v>690</v>
      </c>
      <c r="G7" s="164"/>
      <c r="H7" s="162"/>
      <c r="I7" s="90"/>
      <c r="J7" s="90"/>
      <c r="K7" s="90"/>
    </row>
    <row r="8" spans="1:11" x14ac:dyDescent="0.2">
      <c r="A8" s="153"/>
      <c r="B8" s="154"/>
      <c r="C8" s="156"/>
      <c r="D8" s="156"/>
      <c r="E8" s="156"/>
      <c r="F8" s="165" t="s">
        <v>691</v>
      </c>
      <c r="G8" s="167" t="s">
        <v>692</v>
      </c>
      <c r="H8" s="162"/>
      <c r="I8" s="90"/>
      <c r="J8" s="90"/>
      <c r="K8" s="90"/>
    </row>
    <row r="9" spans="1:11" x14ac:dyDescent="0.2">
      <c r="A9" s="153"/>
      <c r="B9" s="154"/>
      <c r="C9" s="157"/>
      <c r="D9" s="157"/>
      <c r="E9" s="157"/>
      <c r="F9" s="166"/>
      <c r="G9" s="168"/>
      <c r="H9" s="162"/>
      <c r="I9" s="90"/>
      <c r="J9" s="90"/>
      <c r="K9" s="90"/>
    </row>
    <row r="10" spans="1:11" x14ac:dyDescent="0.2">
      <c r="A10" s="153"/>
      <c r="B10" s="154"/>
      <c r="C10" s="50">
        <v>1</v>
      </c>
      <c r="D10" s="50">
        <v>2</v>
      </c>
      <c r="E10" s="50">
        <v>3</v>
      </c>
      <c r="F10" s="51" t="s">
        <v>693</v>
      </c>
      <c r="G10" s="51" t="s">
        <v>694</v>
      </c>
      <c r="H10" s="52" t="s">
        <v>695</v>
      </c>
      <c r="I10" s="90"/>
      <c r="J10" s="90"/>
      <c r="K10" s="90"/>
    </row>
    <row r="11" spans="1:11" ht="3.75" customHeight="1" thickBot="1" x14ac:dyDescent="0.25">
      <c r="A11" s="31"/>
      <c r="B11" s="32"/>
      <c r="C11" s="33"/>
      <c r="D11" s="33"/>
      <c r="E11" s="33"/>
      <c r="F11" s="33"/>
      <c r="G11" s="33"/>
      <c r="H11" s="33"/>
      <c r="I11" s="90"/>
      <c r="J11" s="90"/>
      <c r="K11" s="90"/>
    </row>
    <row r="12" spans="1:11" ht="0.75" customHeight="1" x14ac:dyDescent="0.2">
      <c r="B12" s="28"/>
      <c r="C12" s="56"/>
      <c r="D12" s="56"/>
      <c r="E12" s="81"/>
      <c r="F12" s="56"/>
      <c r="G12" s="56"/>
      <c r="H12" s="35"/>
      <c r="I12" s="90"/>
      <c r="J12" s="90"/>
      <c r="K12" s="90"/>
    </row>
    <row r="13" spans="1:11" ht="6" customHeight="1" x14ac:dyDescent="0.2">
      <c r="B13" s="109"/>
      <c r="C13" s="35"/>
      <c r="D13" s="35"/>
      <c r="E13" s="110"/>
      <c r="F13" s="35"/>
      <c r="G13" s="35"/>
      <c r="H13" s="35"/>
      <c r="I13" s="90"/>
      <c r="J13" s="90"/>
      <c r="K13" s="90"/>
    </row>
    <row r="14" spans="1:11" ht="15" x14ac:dyDescent="0.25">
      <c r="A14" s="36" t="s">
        <v>660</v>
      </c>
      <c r="B14" s="57"/>
      <c r="C14" s="64">
        <f>+C15</f>
        <v>5250321314</v>
      </c>
      <c r="D14" s="64">
        <f>+D15</f>
        <v>2236273981</v>
      </c>
      <c r="E14" s="64">
        <f>+E15</f>
        <v>1737043172.1899998</v>
      </c>
      <c r="F14" s="64">
        <f>+F15</f>
        <v>-499230808.81000018</v>
      </c>
      <c r="G14" s="58">
        <f>IF(D14=0,0,(E14/D14)-1)*100</f>
        <v>-22.324223822823264</v>
      </c>
      <c r="H14" s="58">
        <f>IF(C14=0,0,(E14/C14)*100)</f>
        <v>33.084511752798221</v>
      </c>
      <c r="I14" s="90"/>
      <c r="J14" s="90"/>
      <c r="K14" s="90"/>
    </row>
    <row r="15" spans="1:11" ht="15" x14ac:dyDescent="0.25">
      <c r="A15" s="38"/>
      <c r="B15" s="39" t="s">
        <v>671</v>
      </c>
      <c r="C15" s="67">
        <v>5250321314</v>
      </c>
      <c r="D15" s="67">
        <v>2236273981</v>
      </c>
      <c r="E15" s="82">
        <v>1737043172.1899998</v>
      </c>
      <c r="F15" s="68">
        <f>E15-D15</f>
        <v>-499230808.81000018</v>
      </c>
      <c r="G15" s="54">
        <f>IF(D15=0,0,(E15/D15)-1)*100</f>
        <v>-22.324223822823264</v>
      </c>
      <c r="H15" s="54">
        <f>IF(C15=0,0,(E15/C15)*100)</f>
        <v>33.084511752798221</v>
      </c>
      <c r="I15" s="90"/>
      <c r="J15" s="90"/>
      <c r="K15" s="90"/>
    </row>
    <row r="16" spans="1:11" ht="7.5" customHeight="1" x14ac:dyDescent="0.25">
      <c r="A16" s="111"/>
      <c r="B16" s="112"/>
      <c r="C16" s="91"/>
      <c r="D16" s="91"/>
      <c r="E16" s="106"/>
      <c r="F16" s="69"/>
      <c r="G16" s="61"/>
      <c r="H16" s="61"/>
      <c r="I16" s="90"/>
      <c r="J16" s="90"/>
      <c r="K16" s="90"/>
    </row>
    <row r="17" spans="1:11" ht="15.75" x14ac:dyDescent="0.25">
      <c r="A17" s="41" t="s">
        <v>661</v>
      </c>
      <c r="B17" s="62"/>
      <c r="C17" s="70">
        <f>+C19+C25+C29+C24</f>
        <v>5250321314</v>
      </c>
      <c r="D17" s="79">
        <f>+D19+D25+D29+D24</f>
        <v>2236273981</v>
      </c>
      <c r="E17" s="70">
        <f>+E19+E25+E29+E24</f>
        <v>1352661025.3900001</v>
      </c>
      <c r="F17" s="70">
        <f>+F19+F25+F29+F24</f>
        <v>-883612955.6099999</v>
      </c>
      <c r="G17" s="63">
        <f t="shared" ref="G17:G27" si="0">IF(D17=0,0,(E17/D17)-1)*100</f>
        <v>-39.512732478999403</v>
      </c>
      <c r="H17" s="63">
        <f>IF(C17=0,0,(E17/C17)*100)</f>
        <v>25.763395123706523</v>
      </c>
      <c r="I17" s="90"/>
      <c r="J17" s="90"/>
      <c r="K17" s="90"/>
    </row>
    <row r="18" spans="1:11" ht="6.75" customHeight="1" x14ac:dyDescent="0.15">
      <c r="A18" s="42"/>
      <c r="B18" s="43"/>
      <c r="C18" s="71"/>
      <c r="D18" s="71"/>
      <c r="E18" s="107"/>
      <c r="F18" s="72"/>
      <c r="G18" s="53"/>
      <c r="H18" s="53"/>
      <c r="I18" s="90"/>
      <c r="J18" s="90"/>
      <c r="K18" s="90"/>
    </row>
    <row r="19" spans="1:11" ht="15" x14ac:dyDescent="0.25">
      <c r="A19" s="44"/>
      <c r="B19" s="57" t="s">
        <v>662</v>
      </c>
      <c r="C19" s="64">
        <f>SUM(C20:C23)</f>
        <v>3872895776</v>
      </c>
      <c r="D19" s="78">
        <f>SUM(D20:D23)</f>
        <v>1855468378</v>
      </c>
      <c r="E19" s="65">
        <f>SUM(E20:E23)</f>
        <v>1215605911.4000001</v>
      </c>
      <c r="F19" s="65">
        <f t="shared" ref="F19:F25" si="1">E19-D19</f>
        <v>-639862466.5999999</v>
      </c>
      <c r="G19" s="58">
        <f t="shared" si="0"/>
        <v>-34.485226166435915</v>
      </c>
      <c r="H19" s="58">
        <f t="shared" ref="H19:H27" si="2">IF(C19=0,0,(E19/C19)*100)</f>
        <v>31.38751935781502</v>
      </c>
      <c r="I19" s="90"/>
      <c r="J19" s="90"/>
      <c r="K19" s="90"/>
    </row>
    <row r="20" spans="1:11" ht="15" x14ac:dyDescent="0.25">
      <c r="A20" s="38"/>
      <c r="B20" s="37" t="s">
        <v>663</v>
      </c>
      <c r="C20" s="73">
        <v>1623332917</v>
      </c>
      <c r="D20" s="73">
        <v>807855297</v>
      </c>
      <c r="E20" s="73">
        <v>776982262.96000004</v>
      </c>
      <c r="F20" s="68">
        <f>E20-D20</f>
        <v>-30873034.039999962</v>
      </c>
      <c r="G20" s="54">
        <f t="shared" si="0"/>
        <v>-3.821604457462624</v>
      </c>
      <c r="H20" s="54">
        <f t="shared" si="2"/>
        <v>47.863396030673847</v>
      </c>
      <c r="I20" s="90"/>
      <c r="J20" s="90"/>
      <c r="K20" s="90"/>
    </row>
    <row r="21" spans="1:11" ht="15" x14ac:dyDescent="0.25">
      <c r="A21" s="38"/>
      <c r="B21" s="39" t="s">
        <v>664</v>
      </c>
      <c r="C21" s="73">
        <v>36046875</v>
      </c>
      <c r="D21" s="73">
        <v>24170082</v>
      </c>
      <c r="E21" s="82">
        <v>2342414.5300000003</v>
      </c>
      <c r="F21" s="66">
        <f t="shared" si="1"/>
        <v>-21827667.469999999</v>
      </c>
      <c r="G21" s="55">
        <f t="shared" si="0"/>
        <v>-90.308619846635182</v>
      </c>
      <c r="H21" s="55">
        <f t="shared" si="2"/>
        <v>6.498245770264413</v>
      </c>
      <c r="I21" s="90"/>
      <c r="J21" s="90"/>
      <c r="K21" s="90"/>
    </row>
    <row r="22" spans="1:11" ht="15" x14ac:dyDescent="0.25">
      <c r="A22" s="38"/>
      <c r="B22" s="39" t="s">
        <v>665</v>
      </c>
      <c r="C22" s="73">
        <v>2213016681</v>
      </c>
      <c r="D22" s="73">
        <v>1023198384</v>
      </c>
      <c r="E22" s="82">
        <v>436186728.35000002</v>
      </c>
      <c r="F22" s="66">
        <f t="shared" si="1"/>
        <v>-587011655.64999998</v>
      </c>
      <c r="G22" s="55">
        <f t="shared" si="0"/>
        <v>-57.370268056443685</v>
      </c>
      <c r="H22" s="55">
        <f t="shared" si="2"/>
        <v>19.710051537112658</v>
      </c>
      <c r="I22" s="90"/>
      <c r="J22" s="90"/>
      <c r="K22" s="90"/>
    </row>
    <row r="23" spans="1:11" ht="15" x14ac:dyDescent="0.25">
      <c r="A23" s="38"/>
      <c r="B23" s="39" t="s">
        <v>666</v>
      </c>
      <c r="C23" s="77">
        <v>499303</v>
      </c>
      <c r="D23" s="77">
        <v>244615</v>
      </c>
      <c r="E23" s="82">
        <v>94505.56</v>
      </c>
      <c r="F23" s="66">
        <f t="shared" si="1"/>
        <v>-150109.44</v>
      </c>
      <c r="G23" s="55">
        <f t="shared" si="0"/>
        <v>-61.365590826400677</v>
      </c>
      <c r="H23" s="55">
        <f t="shared" si="2"/>
        <v>18.927496930721425</v>
      </c>
      <c r="I23" s="90"/>
      <c r="J23" s="90"/>
      <c r="K23" s="90"/>
    </row>
    <row r="24" spans="1:11" ht="19.5" customHeight="1" x14ac:dyDescent="0.25">
      <c r="A24" s="45"/>
      <c r="B24" s="57" t="s">
        <v>667</v>
      </c>
      <c r="C24" s="74">
        <v>430940599</v>
      </c>
      <c r="D24" s="74">
        <v>254122827</v>
      </c>
      <c r="E24" s="83">
        <v>134238131.19</v>
      </c>
      <c r="F24" s="75">
        <f>E24-D24</f>
        <v>-119884695.81</v>
      </c>
      <c r="G24" s="60">
        <f t="shared" si="0"/>
        <v>-47.175886253618614</v>
      </c>
      <c r="H24" s="60">
        <f t="shared" si="2"/>
        <v>31.150031234351161</v>
      </c>
      <c r="I24" s="90"/>
      <c r="J24" s="90"/>
      <c r="K24" s="90"/>
    </row>
    <row r="25" spans="1:11" ht="18.75" customHeight="1" x14ac:dyDescent="0.25">
      <c r="A25" s="45"/>
      <c r="B25" s="59" t="s">
        <v>697</v>
      </c>
      <c r="C25" s="74">
        <f>+C26+C27</f>
        <v>761484939</v>
      </c>
      <c r="D25" s="80">
        <f>+D26+D27</f>
        <v>34182778</v>
      </c>
      <c r="E25" s="83">
        <f>+E26+E27</f>
        <v>6270265.7599999998</v>
      </c>
      <c r="F25" s="75">
        <f t="shared" si="1"/>
        <v>-27912512.240000002</v>
      </c>
      <c r="G25" s="60">
        <f t="shared" si="0"/>
        <v>-81.656652481550793</v>
      </c>
      <c r="H25" s="60">
        <f t="shared" si="2"/>
        <v>0.82342610324430865</v>
      </c>
      <c r="I25" s="90"/>
      <c r="J25" s="90"/>
      <c r="K25" s="90"/>
    </row>
    <row r="26" spans="1:11" ht="15" x14ac:dyDescent="0.25">
      <c r="A26" s="38"/>
      <c r="B26" s="46" t="s">
        <v>668</v>
      </c>
      <c r="C26" s="76">
        <v>226684579</v>
      </c>
      <c r="D26" s="76">
        <v>34182778</v>
      </c>
      <c r="E26" s="84">
        <v>6270265.7599999998</v>
      </c>
      <c r="F26" s="66">
        <f>E26-D26</f>
        <v>-27912512.240000002</v>
      </c>
      <c r="G26" s="55">
        <f t="shared" si="0"/>
        <v>-81.656652481550793</v>
      </c>
      <c r="H26" s="55">
        <f t="shared" si="2"/>
        <v>2.7660751285600242</v>
      </c>
      <c r="I26" s="90"/>
      <c r="J26" s="90"/>
      <c r="K26" s="90"/>
    </row>
    <row r="27" spans="1:11" ht="15" x14ac:dyDescent="0.25">
      <c r="A27" s="38"/>
      <c r="B27" s="46" t="s">
        <v>696</v>
      </c>
      <c r="C27" s="76">
        <v>534800360</v>
      </c>
      <c r="D27" s="76">
        <v>0</v>
      </c>
      <c r="E27" s="84">
        <v>0</v>
      </c>
      <c r="F27" s="66">
        <f>E27-D27</f>
        <v>0</v>
      </c>
      <c r="G27" s="55">
        <f t="shared" si="0"/>
        <v>0</v>
      </c>
      <c r="H27" s="55">
        <f t="shared" si="2"/>
        <v>0</v>
      </c>
      <c r="I27" s="90"/>
      <c r="J27" s="90"/>
      <c r="K27" s="90"/>
    </row>
    <row r="28" spans="1:11" ht="15" x14ac:dyDescent="0.25">
      <c r="A28" s="47"/>
      <c r="B28" s="88"/>
      <c r="C28" s="40"/>
      <c r="D28" s="40"/>
      <c r="E28" s="85"/>
      <c r="F28" s="86"/>
      <c r="G28" s="23"/>
      <c r="H28" s="23"/>
      <c r="I28" s="90"/>
      <c r="J28" s="90"/>
      <c r="K28" s="90"/>
    </row>
    <row r="29" spans="1:11" ht="15" x14ac:dyDescent="0.25">
      <c r="A29" s="47"/>
      <c r="B29" s="39" t="s">
        <v>698</v>
      </c>
      <c r="C29" s="89">
        <v>185000000</v>
      </c>
      <c r="D29" s="89">
        <v>92499998</v>
      </c>
      <c r="E29" s="89">
        <f>-2253934.83-1199348.13</f>
        <v>-3453282.96</v>
      </c>
      <c r="F29" s="66">
        <f>E29-D29</f>
        <v>-95953280.959999993</v>
      </c>
      <c r="G29" s="55">
        <f>IF(D29=0,0,(E29/D29)-1)*100</f>
        <v>-103.73327895639521</v>
      </c>
      <c r="H29" s="55">
        <f>IF(C29=0,0,(E29/C29)*100)</f>
        <v>-1.8666394378378377</v>
      </c>
      <c r="I29" s="90"/>
      <c r="J29" s="90"/>
    </row>
    <row r="30" spans="1:11" ht="15" x14ac:dyDescent="0.25">
      <c r="A30" s="47"/>
      <c r="B30" s="62" t="s">
        <v>669</v>
      </c>
      <c r="C30" s="70">
        <f>+C14-C17</f>
        <v>0</v>
      </c>
      <c r="D30" s="70">
        <f>+D14-D17</f>
        <v>0</v>
      </c>
      <c r="E30" s="70">
        <f>+E14-E17</f>
        <v>384382146.79999971</v>
      </c>
      <c r="F30" s="70"/>
      <c r="G30" s="63"/>
      <c r="H30" s="63">
        <f>IF(C30=0,0,(E30/C30)*100)</f>
        <v>0</v>
      </c>
      <c r="I30" s="90"/>
      <c r="J30" s="90"/>
    </row>
    <row r="31" spans="1:11" ht="2.25" customHeight="1" x14ac:dyDescent="0.2">
      <c r="A31"/>
      <c r="B31"/>
      <c r="C31"/>
      <c r="D31" s="113"/>
      <c r="E31" s="114"/>
      <c r="F31" s="114"/>
      <c r="G31"/>
      <c r="H31"/>
      <c r="I31" s="90"/>
    </row>
    <row r="32" spans="1:11" x14ac:dyDescent="0.2">
      <c r="A32" s="48" t="s">
        <v>672</v>
      </c>
      <c r="B32" s="49"/>
      <c r="C32" s="49"/>
      <c r="D32" s="49"/>
      <c r="E32" s="87"/>
      <c r="F32" s="49"/>
      <c r="G32" s="87"/>
      <c r="H32" s="87"/>
      <c r="I32" s="90"/>
    </row>
  </sheetData>
  <mergeCells count="11">
    <mergeCell ref="A6:B10"/>
    <mergeCell ref="C7:C9"/>
    <mergeCell ref="D7:D9"/>
    <mergeCell ref="E7:E9"/>
    <mergeCell ref="A2:H2"/>
    <mergeCell ref="A4:H4"/>
    <mergeCell ref="D6:G6"/>
    <mergeCell ref="H6:H9"/>
    <mergeCell ref="F7:G7"/>
    <mergeCell ref="F8:F9"/>
    <mergeCell ref="G8:G9"/>
  </mergeCells>
  <printOptions horizontalCentered="1"/>
  <pageMargins left="0.19685039370078741" right="0.19685039370078741" top="0.39370078740157483" bottom="0.19685039370078741" header="0.70866141732283472" footer="0.19685039370078741"/>
  <pageSetup scale="70" orientation="landscape" r:id="rId1"/>
  <headerFooter alignWithMargins="0">
    <oddHeader>&amp;L&amp;"Presidencia Base Versalitas,Negrita"&amp;9&amp;D</oddHeader>
    <oddFooter>&amp;L&amp;"Presidencia Base Versalitas,Negrita"&amp;9&amp;G&amp;C&amp;"Presidencia Base Versalitas,Negrita"C E N A C E   2017&amp;9
Página &amp;P de &amp;N&amp;R&amp;"Presidencia Base Versalitas,Negrita"&amp;8&amp;F</oddFooter>
  </headerFooter>
  <ignoredErrors>
    <ignoredError sqref="C19:E19" formulaRange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365"/>
  <sheetViews>
    <sheetView showGridLines="0" tabSelected="1" topLeftCell="H1" zoomScale="85" zoomScaleNormal="85" workbookViewId="0">
      <selection activeCell="H1" sqref="H1"/>
    </sheetView>
  </sheetViews>
  <sheetFormatPr baseColWidth="10" defaultRowHeight="12.75" x14ac:dyDescent="0.2"/>
  <cols>
    <col min="1" max="1" width="14.42578125" customWidth="1"/>
    <col min="2" max="8" width="3.7109375" customWidth="1"/>
    <col min="9" max="15" width="3.140625" customWidth="1"/>
    <col min="16" max="16" width="61.85546875" customWidth="1"/>
    <col min="17" max="19" width="17.42578125" customWidth="1"/>
    <col min="20" max="21" width="17.85546875" bestFit="1" customWidth="1"/>
    <col min="22" max="22" width="18.140625" bestFit="1" customWidth="1"/>
    <col min="23" max="23" width="17.85546875" bestFit="1" customWidth="1"/>
    <col min="24" max="24" width="18.140625" bestFit="1" customWidth="1"/>
    <col min="25" max="25" width="17.28515625" customWidth="1"/>
    <col min="26" max="27" width="17.85546875" bestFit="1" customWidth="1"/>
    <col min="28" max="28" width="18.28515625" customWidth="1"/>
  </cols>
  <sheetData>
    <row r="1" spans="1:28" ht="24" thickTop="1" thickBot="1" x14ac:dyDescent="0.25">
      <c r="A1" s="116" t="s">
        <v>657</v>
      </c>
      <c r="B1" s="115" t="s">
        <v>656</v>
      </c>
      <c r="C1" s="115" t="s">
        <v>655</v>
      </c>
      <c r="D1" s="115" t="s">
        <v>654</v>
      </c>
      <c r="E1" s="115" t="s">
        <v>653</v>
      </c>
      <c r="F1" s="115" t="s">
        <v>652</v>
      </c>
      <c r="G1" s="115" t="s">
        <v>651</v>
      </c>
      <c r="H1" s="115" t="s">
        <v>650</v>
      </c>
      <c r="I1" s="169" t="s">
        <v>649</v>
      </c>
      <c r="J1" s="170"/>
      <c r="K1" s="170"/>
      <c r="L1" s="170"/>
      <c r="M1" s="170"/>
      <c r="N1" s="170"/>
      <c r="O1" s="170"/>
      <c r="P1" s="171"/>
      <c r="Q1" s="116" t="s">
        <v>648</v>
      </c>
      <c r="R1" s="116" t="s">
        <v>647</v>
      </c>
      <c r="S1" s="116" t="s">
        <v>646</v>
      </c>
      <c r="T1" s="116" t="s">
        <v>678</v>
      </c>
      <c r="U1" s="116" t="s">
        <v>679</v>
      </c>
      <c r="V1" s="116" t="s">
        <v>673</v>
      </c>
      <c r="W1" s="116" t="s">
        <v>680</v>
      </c>
      <c r="X1" s="116" t="s">
        <v>681</v>
      </c>
      <c r="Y1" s="116" t="s">
        <v>682</v>
      </c>
      <c r="Z1" s="116" t="s">
        <v>683</v>
      </c>
      <c r="AA1" s="116" t="s">
        <v>684</v>
      </c>
      <c r="AB1" s="116" t="s">
        <v>685</v>
      </c>
    </row>
    <row r="2" spans="1:28" ht="13.5" thickTop="1" x14ac:dyDescent="0.2">
      <c r="A2" s="117" t="s">
        <v>645</v>
      </c>
      <c r="B2" s="117">
        <v>1</v>
      </c>
      <c r="C2" s="117">
        <v>0</v>
      </c>
      <c r="D2" s="117">
        <v>0</v>
      </c>
      <c r="E2" s="117">
        <v>0</v>
      </c>
      <c r="F2" s="117">
        <v>0</v>
      </c>
      <c r="G2" s="117">
        <v>0</v>
      </c>
      <c r="H2" s="117">
        <v>0</v>
      </c>
      <c r="I2" s="118" t="s">
        <v>644</v>
      </c>
      <c r="J2" s="119"/>
      <c r="K2" s="119"/>
      <c r="L2" s="119"/>
      <c r="M2" s="119"/>
      <c r="N2" s="119"/>
      <c r="O2" s="119"/>
      <c r="P2" s="120"/>
      <c r="Q2" s="121">
        <f t="shared" ref="Q2:V2" si="0">+Q3+Q107</f>
        <v>417353226.69999999</v>
      </c>
      <c r="R2" s="121">
        <f t="shared" si="0"/>
        <v>308622062.39999998</v>
      </c>
      <c r="S2" s="121">
        <f t="shared" si="0"/>
        <v>365593621.30000001</v>
      </c>
      <c r="T2" s="121">
        <f t="shared" si="0"/>
        <v>357905089.11999995</v>
      </c>
      <c r="U2" s="121">
        <f t="shared" si="0"/>
        <v>442519807.15000004</v>
      </c>
      <c r="V2" s="121">
        <f t="shared" si="0"/>
        <v>401842204.23000002</v>
      </c>
      <c r="W2" s="121">
        <f t="shared" ref="W2:AB2" si="1">+W3+W107</f>
        <v>0</v>
      </c>
      <c r="X2" s="121">
        <f t="shared" si="1"/>
        <v>0</v>
      </c>
      <c r="Y2" s="121">
        <f t="shared" si="1"/>
        <v>0</v>
      </c>
      <c r="Z2" s="121">
        <f t="shared" si="1"/>
        <v>0</v>
      </c>
      <c r="AA2" s="121">
        <f t="shared" si="1"/>
        <v>0</v>
      </c>
      <c r="AB2" s="121">
        <f t="shared" si="1"/>
        <v>0</v>
      </c>
    </row>
    <row r="3" spans="1:28" x14ac:dyDescent="0.2">
      <c r="A3" s="122" t="s">
        <v>643</v>
      </c>
      <c r="B3" s="122">
        <v>1</v>
      </c>
      <c r="C3" s="122">
        <v>1</v>
      </c>
      <c r="D3" s="122">
        <v>0</v>
      </c>
      <c r="E3" s="122">
        <v>0</v>
      </c>
      <c r="F3" s="122">
        <v>0</v>
      </c>
      <c r="G3" s="122">
        <v>0</v>
      </c>
      <c r="H3" s="122">
        <v>0</v>
      </c>
      <c r="I3" s="123"/>
      <c r="J3" s="124" t="s">
        <v>94</v>
      </c>
      <c r="K3" s="124"/>
      <c r="L3" s="124"/>
      <c r="M3" s="124"/>
      <c r="N3" s="124"/>
      <c r="O3" s="124"/>
      <c r="P3" s="125"/>
      <c r="Q3" s="126">
        <f t="shared" ref="Q3:V3" si="2">+Q4+Q8+Q12+Q15+Q25+Q53+Q64+Q65</f>
        <v>417353226.69999999</v>
      </c>
      <c r="R3" s="126">
        <f t="shared" si="2"/>
        <v>308622062.39999998</v>
      </c>
      <c r="S3" s="126">
        <f t="shared" si="2"/>
        <v>365593621.30000001</v>
      </c>
      <c r="T3" s="126">
        <f t="shared" si="2"/>
        <v>357905089.11999995</v>
      </c>
      <c r="U3" s="126">
        <f t="shared" si="2"/>
        <v>442519807.15000004</v>
      </c>
      <c r="V3" s="126">
        <f t="shared" si="2"/>
        <v>401842204.23000002</v>
      </c>
      <c r="W3" s="126">
        <f t="shared" ref="W3:AB3" si="3">+W4+W8+W12+W15+W25+W53+W64+W65</f>
        <v>0</v>
      </c>
      <c r="X3" s="126">
        <f t="shared" si="3"/>
        <v>0</v>
      </c>
      <c r="Y3" s="126">
        <f t="shared" si="3"/>
        <v>0</v>
      </c>
      <c r="Z3" s="126">
        <f t="shared" si="3"/>
        <v>0</v>
      </c>
      <c r="AA3" s="126">
        <f t="shared" si="3"/>
        <v>0</v>
      </c>
      <c r="AB3" s="126">
        <f t="shared" si="3"/>
        <v>0</v>
      </c>
    </row>
    <row r="4" spans="1:28" x14ac:dyDescent="0.2">
      <c r="A4" s="127" t="s">
        <v>642</v>
      </c>
      <c r="B4" s="127">
        <v>1</v>
      </c>
      <c r="C4" s="127">
        <v>1</v>
      </c>
      <c r="D4" s="127">
        <v>1</v>
      </c>
      <c r="E4" s="127">
        <v>0</v>
      </c>
      <c r="F4" s="127">
        <v>0</v>
      </c>
      <c r="G4" s="127">
        <v>0</v>
      </c>
      <c r="H4" s="127">
        <v>0</v>
      </c>
      <c r="I4" s="128"/>
      <c r="J4" s="129"/>
      <c r="K4" s="129" t="s">
        <v>641</v>
      </c>
      <c r="L4" s="129"/>
      <c r="M4" s="129"/>
      <c r="N4" s="129"/>
      <c r="O4" s="129"/>
      <c r="P4" s="130"/>
      <c r="Q4" s="131">
        <f t="shared" ref="Q4:V4" si="4">+Q5</f>
        <v>0</v>
      </c>
      <c r="R4" s="131">
        <f t="shared" si="4"/>
        <v>0</v>
      </c>
      <c r="S4" s="131">
        <f t="shared" si="4"/>
        <v>0</v>
      </c>
      <c r="T4" s="131">
        <f t="shared" si="4"/>
        <v>0</v>
      </c>
      <c r="U4" s="131">
        <f t="shared" si="4"/>
        <v>0</v>
      </c>
      <c r="V4" s="131">
        <f t="shared" si="4"/>
        <v>0</v>
      </c>
      <c r="W4" s="131">
        <f t="shared" ref="W4:AB4" si="5">+W5</f>
        <v>0</v>
      </c>
      <c r="X4" s="131">
        <f t="shared" si="5"/>
        <v>0</v>
      </c>
      <c r="Y4" s="131">
        <f t="shared" si="5"/>
        <v>0</v>
      </c>
      <c r="Z4" s="131">
        <f t="shared" si="5"/>
        <v>0</v>
      </c>
      <c r="AA4" s="131">
        <f t="shared" si="5"/>
        <v>0</v>
      </c>
      <c r="AB4" s="131">
        <f t="shared" si="5"/>
        <v>0</v>
      </c>
    </row>
    <row r="5" spans="1:28" x14ac:dyDescent="0.2">
      <c r="A5" s="127" t="s">
        <v>640</v>
      </c>
      <c r="B5" s="127">
        <v>1</v>
      </c>
      <c r="C5" s="127">
        <v>1</v>
      </c>
      <c r="D5" s="127">
        <v>1</v>
      </c>
      <c r="E5" s="127">
        <v>3</v>
      </c>
      <c r="F5" s="127">
        <v>0</v>
      </c>
      <c r="G5" s="127">
        <v>0</v>
      </c>
      <c r="H5" s="127">
        <v>0</v>
      </c>
      <c r="I5" s="128"/>
      <c r="J5" s="129"/>
      <c r="K5" s="129"/>
      <c r="L5" s="129" t="s">
        <v>639</v>
      </c>
      <c r="M5" s="129"/>
      <c r="N5" s="129"/>
      <c r="O5" s="129"/>
      <c r="P5" s="130"/>
      <c r="Q5" s="131">
        <f t="shared" ref="Q5:V5" si="6">+Q6+Q7</f>
        <v>0</v>
      </c>
      <c r="R5" s="131">
        <f t="shared" si="6"/>
        <v>0</v>
      </c>
      <c r="S5" s="131">
        <f t="shared" si="6"/>
        <v>0</v>
      </c>
      <c r="T5" s="131">
        <f t="shared" si="6"/>
        <v>0</v>
      </c>
      <c r="U5" s="131">
        <f t="shared" si="6"/>
        <v>0</v>
      </c>
      <c r="V5" s="131">
        <f t="shared" si="6"/>
        <v>0</v>
      </c>
      <c r="W5" s="131">
        <f t="shared" ref="W5:AB5" si="7">+W6+W7</f>
        <v>0</v>
      </c>
      <c r="X5" s="131">
        <f t="shared" si="7"/>
        <v>0</v>
      </c>
      <c r="Y5" s="131">
        <f t="shared" si="7"/>
        <v>0</v>
      </c>
      <c r="Z5" s="131">
        <f t="shared" si="7"/>
        <v>0</v>
      </c>
      <c r="AA5" s="131">
        <f t="shared" si="7"/>
        <v>0</v>
      </c>
      <c r="AB5" s="131">
        <f t="shared" si="7"/>
        <v>0</v>
      </c>
    </row>
    <row r="6" spans="1:28" x14ac:dyDescent="0.2">
      <c r="A6" s="11" t="s">
        <v>638</v>
      </c>
      <c r="B6" s="11">
        <v>1</v>
      </c>
      <c r="C6" s="11">
        <v>1</v>
      </c>
      <c r="D6" s="11">
        <v>1</v>
      </c>
      <c r="E6" s="11">
        <v>3</v>
      </c>
      <c r="F6" s="11">
        <v>1</v>
      </c>
      <c r="G6" s="11">
        <v>0</v>
      </c>
      <c r="H6" s="11">
        <v>0</v>
      </c>
      <c r="I6" s="10"/>
      <c r="J6" s="7"/>
      <c r="K6" s="7"/>
      <c r="L6" s="7"/>
      <c r="M6" s="7" t="s">
        <v>631</v>
      </c>
      <c r="N6" s="7"/>
      <c r="O6" s="7"/>
      <c r="P6" s="6"/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  <c r="Y6" s="9">
        <v>0</v>
      </c>
      <c r="Z6" s="9">
        <v>0</v>
      </c>
      <c r="AA6" s="9">
        <v>0</v>
      </c>
      <c r="AB6" s="9">
        <v>0</v>
      </c>
    </row>
    <row r="7" spans="1:28" x14ac:dyDescent="0.2">
      <c r="A7" s="11" t="s">
        <v>637</v>
      </c>
      <c r="B7" s="11">
        <v>1</v>
      </c>
      <c r="C7" s="11">
        <v>1</v>
      </c>
      <c r="D7" s="11">
        <v>1</v>
      </c>
      <c r="E7" s="11">
        <v>3</v>
      </c>
      <c r="F7" s="11">
        <v>2</v>
      </c>
      <c r="G7" s="11">
        <v>0</v>
      </c>
      <c r="H7" s="11">
        <v>0</v>
      </c>
      <c r="I7" s="10"/>
      <c r="J7" s="7"/>
      <c r="K7" s="7"/>
      <c r="L7" s="7"/>
      <c r="M7" s="7" t="s">
        <v>629</v>
      </c>
      <c r="N7" s="7"/>
      <c r="O7" s="7"/>
      <c r="P7" s="6"/>
      <c r="Q7" s="9">
        <v>0</v>
      </c>
      <c r="R7" s="9">
        <v>0</v>
      </c>
      <c r="S7" s="9">
        <v>0</v>
      </c>
      <c r="T7" s="9">
        <v>0</v>
      </c>
      <c r="U7" s="9">
        <v>0</v>
      </c>
      <c r="V7" s="9">
        <v>0</v>
      </c>
      <c r="W7" s="9">
        <v>0</v>
      </c>
      <c r="X7" s="9">
        <v>0</v>
      </c>
      <c r="Y7" s="9">
        <v>0</v>
      </c>
      <c r="Z7" s="9">
        <v>0</v>
      </c>
      <c r="AA7" s="9">
        <v>0</v>
      </c>
      <c r="AB7" s="9">
        <v>0</v>
      </c>
    </row>
    <row r="8" spans="1:28" x14ac:dyDescent="0.2">
      <c r="A8" s="127" t="s">
        <v>636</v>
      </c>
      <c r="B8" s="127">
        <v>1</v>
      </c>
      <c r="C8" s="127">
        <v>1</v>
      </c>
      <c r="D8" s="127">
        <v>2</v>
      </c>
      <c r="E8" s="127">
        <v>1</v>
      </c>
      <c r="F8" s="127">
        <v>0</v>
      </c>
      <c r="G8" s="127">
        <v>0</v>
      </c>
      <c r="H8" s="127">
        <v>0</v>
      </c>
      <c r="I8" s="128"/>
      <c r="J8" s="129"/>
      <c r="K8" s="129" t="s">
        <v>635</v>
      </c>
      <c r="L8" s="132"/>
      <c r="M8" s="129"/>
      <c r="N8" s="129"/>
      <c r="O8" s="129"/>
      <c r="P8" s="130"/>
      <c r="Q8" s="131">
        <f t="shared" ref="Q8:V8" si="8">+Q9</f>
        <v>284539823.56999999</v>
      </c>
      <c r="R8" s="131">
        <f t="shared" si="8"/>
        <v>209200070.53</v>
      </c>
      <c r="S8" s="131">
        <f t="shared" si="8"/>
        <v>247855948.44999999</v>
      </c>
      <c r="T8" s="131">
        <f t="shared" si="8"/>
        <v>242096501.75999999</v>
      </c>
      <c r="U8" s="131">
        <f t="shared" si="8"/>
        <v>311943043.81</v>
      </c>
      <c r="V8" s="131">
        <f t="shared" si="8"/>
        <v>271884826.94</v>
      </c>
      <c r="W8" s="131">
        <f t="shared" ref="W8:AB8" si="9">+W9</f>
        <v>0</v>
      </c>
      <c r="X8" s="131">
        <f t="shared" si="9"/>
        <v>0</v>
      </c>
      <c r="Y8" s="131">
        <f t="shared" si="9"/>
        <v>0</v>
      </c>
      <c r="Z8" s="131">
        <f t="shared" si="9"/>
        <v>0</v>
      </c>
      <c r="AA8" s="131">
        <f t="shared" si="9"/>
        <v>0</v>
      </c>
      <c r="AB8" s="131">
        <f t="shared" si="9"/>
        <v>0</v>
      </c>
    </row>
    <row r="9" spans="1:28" x14ac:dyDescent="0.2">
      <c r="A9" s="127" t="s">
        <v>634</v>
      </c>
      <c r="B9" s="127">
        <v>1</v>
      </c>
      <c r="C9" s="127">
        <v>1</v>
      </c>
      <c r="D9" s="127">
        <v>2</v>
      </c>
      <c r="E9" s="127">
        <v>1</v>
      </c>
      <c r="F9" s="127">
        <v>5</v>
      </c>
      <c r="G9" s="127">
        <v>0</v>
      </c>
      <c r="H9" s="127">
        <v>0</v>
      </c>
      <c r="I9" s="128"/>
      <c r="J9" s="129"/>
      <c r="K9" s="129"/>
      <c r="L9" s="129" t="s">
        <v>633</v>
      </c>
      <c r="M9" s="132"/>
      <c r="N9" s="129"/>
      <c r="O9" s="129"/>
      <c r="P9" s="130"/>
      <c r="Q9" s="131">
        <f t="shared" ref="Q9:V9" si="10">+Q10+Q11</f>
        <v>284539823.56999999</v>
      </c>
      <c r="R9" s="131">
        <f t="shared" si="10"/>
        <v>209200070.53</v>
      </c>
      <c r="S9" s="131">
        <f t="shared" si="10"/>
        <v>247855948.44999999</v>
      </c>
      <c r="T9" s="131">
        <f t="shared" si="10"/>
        <v>242096501.75999999</v>
      </c>
      <c r="U9" s="131">
        <f t="shared" si="10"/>
        <v>311943043.81</v>
      </c>
      <c r="V9" s="131">
        <f t="shared" si="10"/>
        <v>271884826.94</v>
      </c>
      <c r="W9" s="131">
        <f t="shared" ref="W9:AB9" si="11">+W10+W11</f>
        <v>0</v>
      </c>
      <c r="X9" s="131">
        <f t="shared" si="11"/>
        <v>0</v>
      </c>
      <c r="Y9" s="131">
        <f t="shared" si="11"/>
        <v>0</v>
      </c>
      <c r="Z9" s="131">
        <f t="shared" si="11"/>
        <v>0</v>
      </c>
      <c r="AA9" s="131">
        <f t="shared" si="11"/>
        <v>0</v>
      </c>
      <c r="AB9" s="131">
        <f t="shared" si="11"/>
        <v>0</v>
      </c>
    </row>
    <row r="10" spans="1:28" x14ac:dyDescent="0.2">
      <c r="A10" s="92" t="s">
        <v>632</v>
      </c>
      <c r="B10" s="92">
        <v>1</v>
      </c>
      <c r="C10" s="92">
        <v>1</v>
      </c>
      <c r="D10" s="92">
        <v>2</v>
      </c>
      <c r="E10" s="92">
        <v>1</v>
      </c>
      <c r="F10" s="92">
        <v>5</v>
      </c>
      <c r="G10" s="92">
        <v>1</v>
      </c>
      <c r="H10" s="92">
        <v>0</v>
      </c>
      <c r="I10" s="93"/>
      <c r="J10" s="94"/>
      <c r="K10" s="94"/>
      <c r="L10" s="94"/>
      <c r="M10" s="94" t="s">
        <v>631</v>
      </c>
      <c r="N10" s="95"/>
      <c r="O10" s="94"/>
      <c r="P10" s="96"/>
      <c r="Q10" s="9">
        <f>150044951.44+134494872.13</f>
        <v>284539823.56999999</v>
      </c>
      <c r="R10" s="9">
        <v>209200070.53</v>
      </c>
      <c r="S10" s="9">
        <v>247855948.44999999</v>
      </c>
      <c r="T10" s="9">
        <v>242096501.75999999</v>
      </c>
      <c r="U10" s="9">
        <v>311943043.81</v>
      </c>
      <c r="V10" s="9">
        <v>271884826.94</v>
      </c>
      <c r="W10" s="9">
        <v>0</v>
      </c>
      <c r="X10" s="9">
        <v>0</v>
      </c>
      <c r="Y10" s="9">
        <v>0</v>
      </c>
      <c r="Z10" s="9">
        <v>0</v>
      </c>
      <c r="AA10" s="9">
        <v>0</v>
      </c>
      <c r="AB10" s="9">
        <v>0</v>
      </c>
    </row>
    <row r="11" spans="1:28" x14ac:dyDescent="0.2">
      <c r="A11" s="92" t="s">
        <v>630</v>
      </c>
      <c r="B11" s="11">
        <v>1</v>
      </c>
      <c r="C11" s="11">
        <v>1</v>
      </c>
      <c r="D11" s="11">
        <v>2</v>
      </c>
      <c r="E11" s="11">
        <v>1</v>
      </c>
      <c r="F11" s="92">
        <v>5</v>
      </c>
      <c r="G11" s="92">
        <v>2</v>
      </c>
      <c r="H11" s="92">
        <v>0</v>
      </c>
      <c r="I11" s="10"/>
      <c r="J11" s="7"/>
      <c r="K11" s="7"/>
      <c r="L11" s="7"/>
      <c r="M11" s="7" t="s">
        <v>629</v>
      </c>
      <c r="N11" s="8"/>
      <c r="O11" s="7"/>
      <c r="P11" s="6"/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</row>
    <row r="12" spans="1:28" x14ac:dyDescent="0.2">
      <c r="A12" s="127" t="s">
        <v>628</v>
      </c>
      <c r="B12" s="127">
        <v>1</v>
      </c>
      <c r="C12" s="127">
        <v>2</v>
      </c>
      <c r="D12" s="127">
        <v>0</v>
      </c>
      <c r="E12" s="127">
        <v>0</v>
      </c>
      <c r="F12" s="127">
        <v>0</v>
      </c>
      <c r="G12" s="127">
        <v>0</v>
      </c>
      <c r="H12" s="127">
        <v>0</v>
      </c>
      <c r="I12" s="128"/>
      <c r="J12" s="132"/>
      <c r="K12" s="129" t="s">
        <v>627</v>
      </c>
      <c r="L12" s="132"/>
      <c r="M12" s="129"/>
      <c r="N12" s="129"/>
      <c r="O12" s="129"/>
      <c r="P12" s="130"/>
      <c r="Q12" s="131">
        <f t="shared" ref="Q12:V12" si="12">+Q13+Q14</f>
        <v>0</v>
      </c>
      <c r="R12" s="131">
        <f t="shared" si="12"/>
        <v>0</v>
      </c>
      <c r="S12" s="131">
        <f t="shared" si="12"/>
        <v>0</v>
      </c>
      <c r="T12" s="131">
        <f t="shared" si="12"/>
        <v>0</v>
      </c>
      <c r="U12" s="131">
        <f t="shared" si="12"/>
        <v>0</v>
      </c>
      <c r="V12" s="131">
        <f t="shared" si="12"/>
        <v>0</v>
      </c>
      <c r="W12" s="131">
        <f t="shared" ref="W12:AB12" si="13">+W13+W14</f>
        <v>0</v>
      </c>
      <c r="X12" s="131">
        <f t="shared" si="13"/>
        <v>0</v>
      </c>
      <c r="Y12" s="131">
        <f t="shared" si="13"/>
        <v>0</v>
      </c>
      <c r="Z12" s="131">
        <f t="shared" si="13"/>
        <v>0</v>
      </c>
      <c r="AA12" s="131">
        <f t="shared" si="13"/>
        <v>0</v>
      </c>
      <c r="AB12" s="131">
        <f t="shared" si="13"/>
        <v>0</v>
      </c>
    </row>
    <row r="13" spans="1:28" x14ac:dyDescent="0.2">
      <c r="A13" s="11" t="s">
        <v>626</v>
      </c>
      <c r="B13" s="11">
        <v>1</v>
      </c>
      <c r="C13" s="11">
        <v>2</v>
      </c>
      <c r="D13" s="11">
        <v>1</v>
      </c>
      <c r="E13" s="11">
        <v>0</v>
      </c>
      <c r="F13" s="11">
        <v>0</v>
      </c>
      <c r="G13" s="11">
        <v>0</v>
      </c>
      <c r="H13" s="11">
        <v>0</v>
      </c>
      <c r="I13" s="10"/>
      <c r="J13" s="7"/>
      <c r="K13" s="8"/>
      <c r="L13" s="7" t="s">
        <v>625</v>
      </c>
      <c r="M13" s="8"/>
      <c r="N13" s="7"/>
      <c r="O13" s="7"/>
      <c r="P13" s="6"/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</row>
    <row r="14" spans="1:28" x14ac:dyDescent="0.2">
      <c r="A14" s="11" t="s">
        <v>624</v>
      </c>
      <c r="B14" s="11">
        <v>1</v>
      </c>
      <c r="C14" s="11">
        <v>2</v>
      </c>
      <c r="D14" s="11">
        <v>2</v>
      </c>
      <c r="E14" s="11">
        <v>0</v>
      </c>
      <c r="F14" s="11">
        <v>0</v>
      </c>
      <c r="G14" s="11">
        <v>0</v>
      </c>
      <c r="H14" s="11">
        <v>0</v>
      </c>
      <c r="I14" s="10"/>
      <c r="J14" s="7"/>
      <c r="K14" s="8"/>
      <c r="L14" s="7" t="s">
        <v>623</v>
      </c>
      <c r="M14" s="8"/>
      <c r="N14" s="7"/>
      <c r="O14" s="7"/>
      <c r="P14" s="6"/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</row>
    <row r="15" spans="1:28" x14ac:dyDescent="0.2">
      <c r="A15" s="127" t="s">
        <v>622</v>
      </c>
      <c r="B15" s="127">
        <v>1</v>
      </c>
      <c r="C15" s="127">
        <v>1</v>
      </c>
      <c r="D15" s="127">
        <v>7</v>
      </c>
      <c r="E15" s="127">
        <v>0</v>
      </c>
      <c r="F15" s="127">
        <v>0</v>
      </c>
      <c r="G15" s="127">
        <v>0</v>
      </c>
      <c r="H15" s="127">
        <v>0</v>
      </c>
      <c r="I15" s="128"/>
      <c r="J15" s="129"/>
      <c r="K15" s="129" t="s">
        <v>86</v>
      </c>
      <c r="L15" s="129"/>
      <c r="M15" s="129"/>
      <c r="N15" s="129"/>
      <c r="O15" s="129"/>
      <c r="P15" s="130"/>
      <c r="Q15" s="131">
        <f t="shared" ref="Q15:V15" si="14">+Q16+Q19+Q22+Q23+Q24</f>
        <v>26558776.149999999</v>
      </c>
      <c r="R15" s="131">
        <f t="shared" si="14"/>
        <v>26390392.449999999</v>
      </c>
      <c r="S15" s="131">
        <f t="shared" si="14"/>
        <v>23465951.329999998</v>
      </c>
      <c r="T15" s="131">
        <f t="shared" si="14"/>
        <v>31542438.34</v>
      </c>
      <c r="U15" s="131">
        <f t="shared" si="14"/>
        <v>26668240.629999999</v>
      </c>
      <c r="V15" s="131">
        <f t="shared" si="14"/>
        <v>34897158.230000004</v>
      </c>
      <c r="W15" s="131">
        <f t="shared" ref="W15:AB15" si="15">+W16+W19+W22+W23+W24</f>
        <v>0</v>
      </c>
      <c r="X15" s="131">
        <f t="shared" si="15"/>
        <v>0</v>
      </c>
      <c r="Y15" s="131">
        <f t="shared" si="15"/>
        <v>0</v>
      </c>
      <c r="Z15" s="131">
        <f t="shared" si="15"/>
        <v>0</v>
      </c>
      <c r="AA15" s="131">
        <f t="shared" si="15"/>
        <v>0</v>
      </c>
      <c r="AB15" s="131">
        <f t="shared" si="15"/>
        <v>0</v>
      </c>
    </row>
    <row r="16" spans="1:28" x14ac:dyDescent="0.2">
      <c r="A16" s="127" t="s">
        <v>621</v>
      </c>
      <c r="B16" s="127">
        <v>1</v>
      </c>
      <c r="C16" s="127">
        <v>1</v>
      </c>
      <c r="D16" s="127">
        <v>7</v>
      </c>
      <c r="E16" s="127">
        <v>1</v>
      </c>
      <c r="F16" s="127">
        <v>0</v>
      </c>
      <c r="G16" s="127">
        <v>0</v>
      </c>
      <c r="H16" s="127">
        <v>0</v>
      </c>
      <c r="I16" s="128"/>
      <c r="J16" s="129"/>
      <c r="K16" s="129"/>
      <c r="L16" s="129" t="s">
        <v>84</v>
      </c>
      <c r="M16" s="129"/>
      <c r="N16" s="129"/>
      <c r="O16" s="129"/>
      <c r="P16" s="130"/>
      <c r="Q16" s="131">
        <f t="shared" ref="Q16:V16" si="16">+Q17+Q18</f>
        <v>8157497.4900000002</v>
      </c>
      <c r="R16" s="131">
        <f t="shared" si="16"/>
        <v>7897906.5899999999</v>
      </c>
      <c r="S16" s="131">
        <f t="shared" si="16"/>
        <v>8606628.8800000008</v>
      </c>
      <c r="T16" s="131">
        <f t="shared" si="16"/>
        <v>9789590.3399999999</v>
      </c>
      <c r="U16" s="131">
        <f t="shared" si="16"/>
        <v>9203117.7300000004</v>
      </c>
      <c r="V16" s="131">
        <f t="shared" si="16"/>
        <v>9645637.8399999999</v>
      </c>
      <c r="W16" s="131">
        <f t="shared" ref="W16:AB16" si="17">+W17+W18</f>
        <v>0</v>
      </c>
      <c r="X16" s="131">
        <f t="shared" si="17"/>
        <v>0</v>
      </c>
      <c r="Y16" s="131">
        <f t="shared" si="17"/>
        <v>0</v>
      </c>
      <c r="Z16" s="131">
        <f t="shared" si="17"/>
        <v>0</v>
      </c>
      <c r="AA16" s="131">
        <f t="shared" si="17"/>
        <v>0</v>
      </c>
      <c r="AB16" s="131">
        <f t="shared" si="17"/>
        <v>0</v>
      </c>
    </row>
    <row r="17" spans="1:28" x14ac:dyDescent="0.2">
      <c r="A17" s="11" t="s">
        <v>620</v>
      </c>
      <c r="B17" s="11">
        <v>1</v>
      </c>
      <c r="C17" s="11">
        <v>1</v>
      </c>
      <c r="D17" s="11">
        <v>7</v>
      </c>
      <c r="E17" s="11">
        <v>1</v>
      </c>
      <c r="F17" s="11">
        <v>2</v>
      </c>
      <c r="G17" s="11">
        <v>0</v>
      </c>
      <c r="H17" s="11">
        <v>0</v>
      </c>
      <c r="I17" s="10"/>
      <c r="J17" s="7"/>
      <c r="K17" s="7"/>
      <c r="L17" s="22"/>
      <c r="M17" s="7" t="s">
        <v>619</v>
      </c>
      <c r="N17" s="7"/>
      <c r="O17" s="7"/>
      <c r="P17" s="6"/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5">
        <v>0</v>
      </c>
      <c r="AB17" s="5">
        <v>0</v>
      </c>
    </row>
    <row r="18" spans="1:28" x14ac:dyDescent="0.2">
      <c r="A18" s="11" t="s">
        <v>618</v>
      </c>
      <c r="B18" s="11">
        <v>1</v>
      </c>
      <c r="C18" s="11">
        <v>1</v>
      </c>
      <c r="D18" s="11">
        <v>7</v>
      </c>
      <c r="E18" s="11">
        <v>1</v>
      </c>
      <c r="F18" s="11">
        <v>50</v>
      </c>
      <c r="G18" s="11">
        <v>0</v>
      </c>
      <c r="H18" s="11">
        <v>0</v>
      </c>
      <c r="I18" s="10"/>
      <c r="J18" s="7"/>
      <c r="K18" s="7"/>
      <c r="L18" s="22"/>
      <c r="M18" s="7" t="s">
        <v>617</v>
      </c>
      <c r="N18" s="7"/>
      <c r="O18" s="7"/>
      <c r="P18" s="6"/>
      <c r="Q18" s="9">
        <v>8157497.4900000002</v>
      </c>
      <c r="R18" s="9">
        <v>7897906.5899999999</v>
      </c>
      <c r="S18" s="9">
        <v>8606628.8800000008</v>
      </c>
      <c r="T18" s="9">
        <v>9789590.3399999999</v>
      </c>
      <c r="U18" s="9">
        <v>9203117.7300000004</v>
      </c>
      <c r="V18" s="9">
        <v>9645637.8399999999</v>
      </c>
      <c r="W18" s="9">
        <v>0</v>
      </c>
      <c r="X18" s="9">
        <v>0</v>
      </c>
      <c r="Y18" s="9">
        <v>0</v>
      </c>
      <c r="Z18" s="9">
        <v>0</v>
      </c>
      <c r="AA18" s="5">
        <v>0</v>
      </c>
      <c r="AB18" s="5">
        <v>0</v>
      </c>
    </row>
    <row r="19" spans="1:28" x14ac:dyDescent="0.2">
      <c r="A19" s="127" t="s">
        <v>616</v>
      </c>
      <c r="B19" s="127">
        <v>1</v>
      </c>
      <c r="C19" s="127">
        <v>1</v>
      </c>
      <c r="D19" s="127">
        <v>7</v>
      </c>
      <c r="E19" s="127">
        <v>2</v>
      </c>
      <c r="F19" s="127">
        <v>0</v>
      </c>
      <c r="G19" s="127">
        <v>0</v>
      </c>
      <c r="H19" s="127">
        <v>0</v>
      </c>
      <c r="I19" s="128"/>
      <c r="J19" s="129"/>
      <c r="K19" s="129"/>
      <c r="L19" s="129" t="s">
        <v>615</v>
      </c>
      <c r="M19" s="129"/>
      <c r="N19" s="129"/>
      <c r="O19" s="129"/>
      <c r="P19" s="130"/>
      <c r="Q19" s="131">
        <f t="shared" ref="Q19:V19" si="18">+Q20+Q21</f>
        <v>0</v>
      </c>
      <c r="R19" s="131">
        <f t="shared" si="18"/>
        <v>0</v>
      </c>
      <c r="S19" s="131">
        <f t="shared" si="18"/>
        <v>0</v>
      </c>
      <c r="T19" s="131">
        <f t="shared" si="18"/>
        <v>0</v>
      </c>
      <c r="U19" s="131">
        <f t="shared" si="18"/>
        <v>0</v>
      </c>
      <c r="V19" s="131">
        <f t="shared" si="18"/>
        <v>0</v>
      </c>
      <c r="W19" s="131">
        <f t="shared" ref="W19:AB19" si="19">+W20+W21</f>
        <v>0</v>
      </c>
      <c r="X19" s="131">
        <f t="shared" si="19"/>
        <v>0</v>
      </c>
      <c r="Y19" s="131">
        <f t="shared" si="19"/>
        <v>0</v>
      </c>
      <c r="Z19" s="131">
        <f t="shared" si="19"/>
        <v>0</v>
      </c>
      <c r="AA19" s="131">
        <f t="shared" si="19"/>
        <v>0</v>
      </c>
      <c r="AB19" s="131">
        <f t="shared" si="19"/>
        <v>0</v>
      </c>
    </row>
    <row r="20" spans="1:28" x14ac:dyDescent="0.2">
      <c r="A20" s="11" t="s">
        <v>614</v>
      </c>
      <c r="B20" s="11">
        <v>1</v>
      </c>
      <c r="C20" s="11">
        <v>1</v>
      </c>
      <c r="D20" s="11">
        <v>7</v>
      </c>
      <c r="E20" s="11">
        <v>2</v>
      </c>
      <c r="F20" s="11">
        <v>1</v>
      </c>
      <c r="G20" s="11">
        <v>0</v>
      </c>
      <c r="H20" s="11">
        <v>0</v>
      </c>
      <c r="I20" s="10"/>
      <c r="J20" s="7"/>
      <c r="K20" s="7"/>
      <c r="L20" s="22"/>
      <c r="M20" s="7" t="s">
        <v>613</v>
      </c>
      <c r="N20" s="7"/>
      <c r="O20" s="7"/>
      <c r="P20" s="6"/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</row>
    <row r="21" spans="1:28" x14ac:dyDescent="0.2">
      <c r="A21" s="11" t="s">
        <v>612</v>
      </c>
      <c r="B21" s="11">
        <v>1</v>
      </c>
      <c r="C21" s="11">
        <v>1</v>
      </c>
      <c r="D21" s="11">
        <v>7</v>
      </c>
      <c r="E21" s="11">
        <v>2</v>
      </c>
      <c r="F21" s="11">
        <v>2</v>
      </c>
      <c r="G21" s="11">
        <v>0</v>
      </c>
      <c r="H21" s="11">
        <v>0</v>
      </c>
      <c r="I21" s="10"/>
      <c r="J21" s="7"/>
      <c r="K21" s="7"/>
      <c r="L21" s="22"/>
      <c r="M21" s="7" t="s">
        <v>611</v>
      </c>
      <c r="N21" s="7"/>
      <c r="O21" s="7"/>
      <c r="P21" s="6"/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</row>
    <row r="22" spans="1:28" x14ac:dyDescent="0.2">
      <c r="A22" s="11" t="s">
        <v>610</v>
      </c>
      <c r="B22" s="11">
        <v>1</v>
      </c>
      <c r="C22" s="11">
        <v>1</v>
      </c>
      <c r="D22" s="11">
        <v>7</v>
      </c>
      <c r="E22" s="11">
        <v>3</v>
      </c>
      <c r="F22" s="11">
        <v>0</v>
      </c>
      <c r="G22" s="11">
        <v>0</v>
      </c>
      <c r="H22" s="11">
        <v>0</v>
      </c>
      <c r="I22" s="10"/>
      <c r="J22" s="7"/>
      <c r="K22" s="7"/>
      <c r="L22" s="22" t="s">
        <v>609</v>
      </c>
      <c r="M22" s="7"/>
      <c r="N22" s="7"/>
      <c r="O22" s="7"/>
      <c r="P22" s="6"/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9">
        <v>0</v>
      </c>
      <c r="AA22" s="9">
        <v>0</v>
      </c>
      <c r="AB22" s="9">
        <v>0</v>
      </c>
    </row>
    <row r="23" spans="1:28" x14ac:dyDescent="0.2">
      <c r="A23" s="11" t="s">
        <v>608</v>
      </c>
      <c r="B23" s="11">
        <v>1</v>
      </c>
      <c r="C23" s="11">
        <v>1</v>
      </c>
      <c r="D23" s="11">
        <v>7</v>
      </c>
      <c r="E23" s="11">
        <v>5</v>
      </c>
      <c r="F23" s="11">
        <v>0</v>
      </c>
      <c r="G23" s="11">
        <v>0</v>
      </c>
      <c r="H23" s="11">
        <v>0</v>
      </c>
      <c r="I23" s="10"/>
      <c r="J23" s="7"/>
      <c r="K23" s="7"/>
      <c r="L23" s="22" t="s">
        <v>607</v>
      </c>
      <c r="M23" s="7"/>
      <c r="N23" s="7"/>
      <c r="O23" s="7"/>
      <c r="P23" s="6"/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</row>
    <row r="24" spans="1:28" x14ac:dyDescent="0.2">
      <c r="A24" s="11" t="s">
        <v>606</v>
      </c>
      <c r="B24" s="11">
        <v>1</v>
      </c>
      <c r="C24" s="11">
        <v>1</v>
      </c>
      <c r="D24" s="11">
        <v>7</v>
      </c>
      <c r="E24" s="11">
        <v>50</v>
      </c>
      <c r="F24" s="11">
        <v>0</v>
      </c>
      <c r="G24" s="11">
        <v>0</v>
      </c>
      <c r="H24" s="11">
        <v>0</v>
      </c>
      <c r="I24" s="10"/>
      <c r="J24" s="7"/>
      <c r="K24" s="7"/>
      <c r="L24" s="7" t="s">
        <v>605</v>
      </c>
      <c r="M24" s="7"/>
      <c r="N24" s="7"/>
      <c r="O24" s="7"/>
      <c r="P24" s="6"/>
      <c r="Q24" s="9">
        <v>18401278.66</v>
      </c>
      <c r="R24" s="9">
        <v>18492485.859999999</v>
      </c>
      <c r="S24" s="9">
        <v>14859322.449999999</v>
      </c>
      <c r="T24" s="9">
        <v>21752848</v>
      </c>
      <c r="U24" s="9">
        <v>17465122.899999999</v>
      </c>
      <c r="V24" s="9">
        <v>25251520.390000001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</row>
    <row r="25" spans="1:28" x14ac:dyDescent="0.2">
      <c r="A25" s="127" t="s">
        <v>604</v>
      </c>
      <c r="B25" s="127">
        <v>1</v>
      </c>
      <c r="C25" s="127">
        <v>1</v>
      </c>
      <c r="D25" s="127">
        <v>9</v>
      </c>
      <c r="E25" s="127">
        <v>0</v>
      </c>
      <c r="F25" s="127">
        <v>0</v>
      </c>
      <c r="G25" s="127">
        <v>0</v>
      </c>
      <c r="H25" s="127">
        <v>0</v>
      </c>
      <c r="I25" s="128"/>
      <c r="J25" s="129"/>
      <c r="K25" s="129" t="s">
        <v>603</v>
      </c>
      <c r="L25" s="129"/>
      <c r="M25" s="129"/>
      <c r="N25" s="129"/>
      <c r="O25" s="129"/>
      <c r="P25" s="130"/>
      <c r="Q25" s="131">
        <f t="shared" ref="Q25:V25" si="20">+Q26+Q33+Q37+Q43+Q47+Q50+Q51+Q52</f>
        <v>103417779.41000001</v>
      </c>
      <c r="R25" s="131">
        <f t="shared" si="20"/>
        <v>71528134.86999999</v>
      </c>
      <c r="S25" s="131">
        <f t="shared" si="20"/>
        <v>92810932.090000004</v>
      </c>
      <c r="T25" s="131">
        <f t="shared" si="20"/>
        <v>80647190.099999994</v>
      </c>
      <c r="U25" s="131">
        <f t="shared" si="20"/>
        <v>101960426.92000002</v>
      </c>
      <c r="V25" s="131">
        <f t="shared" si="20"/>
        <v>92196382.459999993</v>
      </c>
      <c r="W25" s="131">
        <f t="shared" ref="W25:AB25" si="21">+W26+W33+W37+W43+W47+W50+W51+W52</f>
        <v>0</v>
      </c>
      <c r="X25" s="131">
        <f t="shared" si="21"/>
        <v>0</v>
      </c>
      <c r="Y25" s="131">
        <f t="shared" si="21"/>
        <v>0</v>
      </c>
      <c r="Z25" s="131">
        <f t="shared" si="21"/>
        <v>0</v>
      </c>
      <c r="AA25" s="131">
        <f t="shared" si="21"/>
        <v>0</v>
      </c>
      <c r="AB25" s="131">
        <f t="shared" si="21"/>
        <v>0</v>
      </c>
    </row>
    <row r="26" spans="1:28" x14ac:dyDescent="0.2">
      <c r="A26" s="127" t="s">
        <v>602</v>
      </c>
      <c r="B26" s="127">
        <v>1</v>
      </c>
      <c r="C26" s="127">
        <v>1</v>
      </c>
      <c r="D26" s="127">
        <v>9</v>
      </c>
      <c r="E26" s="127">
        <v>1</v>
      </c>
      <c r="F26" s="127">
        <v>0</v>
      </c>
      <c r="G26" s="127">
        <v>0</v>
      </c>
      <c r="H26" s="127">
        <v>0</v>
      </c>
      <c r="I26" s="128"/>
      <c r="J26" s="129"/>
      <c r="K26" s="129"/>
      <c r="L26" s="129" t="s">
        <v>601</v>
      </c>
      <c r="M26" s="129"/>
      <c r="N26" s="129"/>
      <c r="O26" s="129"/>
      <c r="P26" s="130"/>
      <c r="Q26" s="131">
        <f t="shared" ref="Q26:V26" si="22">+Q27+Q28+Q29+Q30+Q31+Q32</f>
        <v>87654043.560000002</v>
      </c>
      <c r="R26" s="131">
        <f t="shared" si="22"/>
        <v>51605735.509999998</v>
      </c>
      <c r="S26" s="131">
        <f t="shared" si="22"/>
        <v>58810746.369999997</v>
      </c>
      <c r="T26" s="131">
        <f t="shared" si="22"/>
        <v>58673850.960000001</v>
      </c>
      <c r="U26" s="131">
        <f t="shared" si="22"/>
        <v>76686513.530000016</v>
      </c>
      <c r="V26" s="131">
        <f t="shared" si="22"/>
        <v>68793646.799999997</v>
      </c>
      <c r="W26" s="131">
        <f t="shared" ref="W26:AB26" si="23">+W27+W28+W29+W30+W31+W32</f>
        <v>0</v>
      </c>
      <c r="X26" s="131">
        <f t="shared" si="23"/>
        <v>0</v>
      </c>
      <c r="Y26" s="131">
        <f t="shared" si="23"/>
        <v>0</v>
      </c>
      <c r="Z26" s="131">
        <f t="shared" si="23"/>
        <v>0</v>
      </c>
      <c r="AA26" s="131">
        <f t="shared" si="23"/>
        <v>0</v>
      </c>
      <c r="AB26" s="131">
        <f t="shared" si="23"/>
        <v>0</v>
      </c>
    </row>
    <row r="27" spans="1:28" x14ac:dyDescent="0.2">
      <c r="A27" s="11" t="s">
        <v>600</v>
      </c>
      <c r="B27" s="11">
        <v>1</v>
      </c>
      <c r="C27" s="11">
        <v>1</v>
      </c>
      <c r="D27" s="11">
        <v>9</v>
      </c>
      <c r="E27" s="11">
        <v>1</v>
      </c>
      <c r="F27" s="11">
        <v>1</v>
      </c>
      <c r="G27" s="11">
        <v>0</v>
      </c>
      <c r="H27" s="11">
        <v>0</v>
      </c>
      <c r="I27" s="10"/>
      <c r="J27" s="7"/>
      <c r="K27" s="7"/>
      <c r="L27" s="7"/>
      <c r="M27" s="7" t="s">
        <v>599</v>
      </c>
      <c r="N27" s="7"/>
      <c r="O27" s="7"/>
      <c r="P27" s="6"/>
      <c r="Q27" s="9">
        <v>48493212.170000002</v>
      </c>
      <c r="R27" s="9">
        <v>36400955.109999999</v>
      </c>
      <c r="S27" s="9">
        <v>42034858.130000003</v>
      </c>
      <c r="T27" s="9">
        <v>42202110.25</v>
      </c>
      <c r="U27" s="9">
        <v>52717819.210000001</v>
      </c>
      <c r="V27" s="9">
        <v>47614980.009999998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</row>
    <row r="28" spans="1:28" x14ac:dyDescent="0.2">
      <c r="A28" s="11" t="s">
        <v>598</v>
      </c>
      <c r="B28" s="11">
        <v>1</v>
      </c>
      <c r="C28" s="11">
        <v>1</v>
      </c>
      <c r="D28" s="11">
        <v>9</v>
      </c>
      <c r="E28" s="11">
        <v>1</v>
      </c>
      <c r="F28" s="11">
        <v>2</v>
      </c>
      <c r="G28" s="11">
        <v>0</v>
      </c>
      <c r="H28" s="11">
        <v>0</v>
      </c>
      <c r="I28" s="10"/>
      <c r="J28" s="7"/>
      <c r="K28" s="7"/>
      <c r="L28" s="7"/>
      <c r="M28" s="7" t="s">
        <v>254</v>
      </c>
      <c r="N28" s="7"/>
      <c r="O28" s="7"/>
      <c r="P28" s="6"/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</row>
    <row r="29" spans="1:28" x14ac:dyDescent="0.2">
      <c r="A29" s="11" t="s">
        <v>597</v>
      </c>
      <c r="B29" s="11">
        <v>1</v>
      </c>
      <c r="C29" s="11">
        <v>1</v>
      </c>
      <c r="D29" s="11">
        <v>9</v>
      </c>
      <c r="E29" s="11">
        <v>1</v>
      </c>
      <c r="F29" s="11">
        <v>3</v>
      </c>
      <c r="G29" s="11">
        <v>0</v>
      </c>
      <c r="H29" s="11">
        <v>0</v>
      </c>
      <c r="I29" s="10"/>
      <c r="J29" s="7"/>
      <c r="K29" s="7"/>
      <c r="L29" s="7"/>
      <c r="M29" s="7" t="s">
        <v>596</v>
      </c>
      <c r="N29" s="7"/>
      <c r="O29" s="7"/>
      <c r="P29" s="6"/>
      <c r="Q29" s="9">
        <v>32877855.460000001</v>
      </c>
      <c r="R29" s="9">
        <v>15147784.460000001</v>
      </c>
      <c r="S29" s="9">
        <v>16721581.73</v>
      </c>
      <c r="T29" s="9">
        <v>16396552.119999999</v>
      </c>
      <c r="U29" s="9">
        <v>23884897.780000001</v>
      </c>
      <c r="V29" s="9">
        <v>21097871.100000001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</row>
    <row r="30" spans="1:28" x14ac:dyDescent="0.2">
      <c r="A30" s="11" t="s">
        <v>595</v>
      </c>
      <c r="B30" s="11">
        <v>1</v>
      </c>
      <c r="C30" s="11">
        <v>1</v>
      </c>
      <c r="D30" s="11">
        <v>9</v>
      </c>
      <c r="E30" s="11">
        <v>1</v>
      </c>
      <c r="F30" s="11">
        <v>4</v>
      </c>
      <c r="G30" s="11">
        <v>0</v>
      </c>
      <c r="H30" s="11">
        <v>0</v>
      </c>
      <c r="I30" s="10"/>
      <c r="J30" s="7"/>
      <c r="K30" s="7"/>
      <c r="L30" s="7"/>
      <c r="M30" s="7" t="s">
        <v>250</v>
      </c>
      <c r="N30" s="7"/>
      <c r="O30" s="7"/>
      <c r="P30" s="6"/>
      <c r="Q30" s="9">
        <v>224</v>
      </c>
      <c r="R30" s="9">
        <v>4483.57</v>
      </c>
      <c r="S30" s="9">
        <v>3154.44</v>
      </c>
      <c r="T30" s="9">
        <v>7990</v>
      </c>
      <c r="U30" s="9">
        <v>2005.2</v>
      </c>
      <c r="V30" s="9">
        <v>4630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</row>
    <row r="31" spans="1:28" x14ac:dyDescent="0.2">
      <c r="A31" s="11" t="s">
        <v>594</v>
      </c>
      <c r="B31" s="11">
        <v>1</v>
      </c>
      <c r="C31" s="11">
        <v>1</v>
      </c>
      <c r="D31" s="11">
        <v>9</v>
      </c>
      <c r="E31" s="11">
        <v>1</v>
      </c>
      <c r="F31" s="11">
        <v>5</v>
      </c>
      <c r="G31" s="11">
        <v>0</v>
      </c>
      <c r="H31" s="11">
        <v>0</v>
      </c>
      <c r="I31" s="10"/>
      <c r="J31" s="7"/>
      <c r="K31" s="7"/>
      <c r="L31" s="7"/>
      <c r="M31" s="7" t="s">
        <v>248</v>
      </c>
      <c r="N31" s="7"/>
      <c r="O31" s="7"/>
      <c r="P31" s="6"/>
      <c r="Q31" s="9">
        <v>6271392.2599999998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</row>
    <row r="32" spans="1:28" x14ac:dyDescent="0.2">
      <c r="A32" s="11" t="s">
        <v>593</v>
      </c>
      <c r="B32" s="11">
        <v>1</v>
      </c>
      <c r="C32" s="11">
        <v>1</v>
      </c>
      <c r="D32" s="11">
        <v>9</v>
      </c>
      <c r="E32" s="11">
        <v>1</v>
      </c>
      <c r="F32" s="11">
        <v>50</v>
      </c>
      <c r="G32" s="11">
        <v>0</v>
      </c>
      <c r="H32" s="11">
        <v>0</v>
      </c>
      <c r="I32" s="10"/>
      <c r="J32" s="7"/>
      <c r="K32" s="7"/>
      <c r="L32" s="7"/>
      <c r="M32" s="7" t="s">
        <v>246</v>
      </c>
      <c r="N32" s="7"/>
      <c r="O32" s="7"/>
      <c r="P32" s="6"/>
      <c r="Q32" s="9">
        <v>11359.67</v>
      </c>
      <c r="R32" s="9">
        <v>52512.37</v>
      </c>
      <c r="S32" s="9">
        <v>51152.07</v>
      </c>
      <c r="T32" s="9">
        <v>67198.59</v>
      </c>
      <c r="U32" s="9">
        <v>81791.34</v>
      </c>
      <c r="V32" s="9">
        <v>76165.69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</row>
    <row r="33" spans="1:28" x14ac:dyDescent="0.2">
      <c r="A33" s="127" t="s">
        <v>592</v>
      </c>
      <c r="B33" s="127">
        <v>1</v>
      </c>
      <c r="C33" s="127">
        <v>1</v>
      </c>
      <c r="D33" s="127">
        <v>9</v>
      </c>
      <c r="E33" s="127">
        <v>2</v>
      </c>
      <c r="F33" s="127">
        <v>0</v>
      </c>
      <c r="G33" s="127">
        <v>0</v>
      </c>
      <c r="H33" s="127">
        <v>0</v>
      </c>
      <c r="I33" s="128"/>
      <c r="J33" s="129"/>
      <c r="K33" s="129"/>
      <c r="L33" s="129" t="s">
        <v>591</v>
      </c>
      <c r="M33" s="129"/>
      <c r="N33" s="129"/>
      <c r="O33" s="129"/>
      <c r="P33" s="130"/>
      <c r="Q33" s="131">
        <f t="shared" ref="Q33:V33" si="24">+Q34+Q35+Q36</f>
        <v>70629.179999999993</v>
      </c>
      <c r="R33" s="131">
        <f t="shared" si="24"/>
        <v>21290.5</v>
      </c>
      <c r="S33" s="131">
        <f t="shared" si="24"/>
        <v>24240.959999999999</v>
      </c>
      <c r="T33" s="131">
        <f t="shared" si="24"/>
        <v>24289.919999999998</v>
      </c>
      <c r="U33" s="131">
        <f t="shared" si="24"/>
        <v>23483.52</v>
      </c>
      <c r="V33" s="131">
        <f t="shared" si="24"/>
        <v>21064.32</v>
      </c>
      <c r="W33" s="131">
        <f t="shared" ref="W33:AB33" si="25">+W34+W35+W36</f>
        <v>0</v>
      </c>
      <c r="X33" s="131">
        <f t="shared" si="25"/>
        <v>0</v>
      </c>
      <c r="Y33" s="131">
        <f t="shared" si="25"/>
        <v>0</v>
      </c>
      <c r="Z33" s="131">
        <f t="shared" si="25"/>
        <v>0</v>
      </c>
      <c r="AA33" s="131">
        <f t="shared" si="25"/>
        <v>0</v>
      </c>
      <c r="AB33" s="131">
        <f t="shared" si="25"/>
        <v>0</v>
      </c>
    </row>
    <row r="34" spans="1:28" x14ac:dyDescent="0.2">
      <c r="A34" s="11" t="s">
        <v>590</v>
      </c>
      <c r="B34" s="11">
        <v>1</v>
      </c>
      <c r="C34" s="11">
        <v>1</v>
      </c>
      <c r="D34" s="11">
        <v>9</v>
      </c>
      <c r="E34" s="11">
        <v>2</v>
      </c>
      <c r="F34" s="11">
        <v>1</v>
      </c>
      <c r="G34" s="11">
        <v>0</v>
      </c>
      <c r="H34" s="11">
        <v>0</v>
      </c>
      <c r="I34" s="10"/>
      <c r="J34" s="7"/>
      <c r="K34" s="7"/>
      <c r="L34" s="7"/>
      <c r="M34" s="7" t="s">
        <v>242</v>
      </c>
      <c r="N34" s="7"/>
      <c r="O34" s="7"/>
      <c r="P34" s="6"/>
      <c r="Q34" s="9">
        <v>70629.179999999993</v>
      </c>
      <c r="R34" s="9">
        <v>21290.5</v>
      </c>
      <c r="S34" s="9">
        <v>24240.959999999999</v>
      </c>
      <c r="T34" s="9">
        <v>24289.919999999998</v>
      </c>
      <c r="U34" s="9">
        <v>23483.52</v>
      </c>
      <c r="V34" s="9">
        <v>21064.32</v>
      </c>
      <c r="W34" s="9">
        <v>0</v>
      </c>
      <c r="X34" s="9">
        <v>0</v>
      </c>
      <c r="Y34" s="9">
        <v>0</v>
      </c>
      <c r="Z34" s="9">
        <v>0</v>
      </c>
      <c r="AA34" s="9">
        <v>0</v>
      </c>
      <c r="AB34" s="9">
        <v>0</v>
      </c>
    </row>
    <row r="35" spans="1:28" x14ac:dyDescent="0.2">
      <c r="A35" s="11" t="s">
        <v>589</v>
      </c>
      <c r="B35" s="11">
        <v>1</v>
      </c>
      <c r="C35" s="11">
        <v>1</v>
      </c>
      <c r="D35" s="11">
        <v>9</v>
      </c>
      <c r="E35" s="11">
        <v>2</v>
      </c>
      <c r="F35" s="11">
        <v>2</v>
      </c>
      <c r="G35" s="11">
        <v>0</v>
      </c>
      <c r="H35" s="11">
        <v>0</v>
      </c>
      <c r="I35" s="10"/>
      <c r="J35" s="7"/>
      <c r="K35" s="7"/>
      <c r="L35" s="7"/>
      <c r="M35" s="7" t="s">
        <v>240</v>
      </c>
      <c r="N35" s="7"/>
      <c r="O35" s="7"/>
      <c r="P35" s="6"/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</row>
    <row r="36" spans="1:28" x14ac:dyDescent="0.2">
      <c r="A36" s="11" t="s">
        <v>588</v>
      </c>
      <c r="B36" s="11">
        <v>1</v>
      </c>
      <c r="C36" s="11">
        <v>1</v>
      </c>
      <c r="D36" s="11">
        <v>9</v>
      </c>
      <c r="E36" s="11">
        <v>2</v>
      </c>
      <c r="F36" s="11">
        <v>50</v>
      </c>
      <c r="G36" s="11">
        <v>0</v>
      </c>
      <c r="H36" s="11">
        <v>0</v>
      </c>
      <c r="I36" s="10"/>
      <c r="J36" s="7"/>
      <c r="K36" s="7"/>
      <c r="L36" s="7"/>
      <c r="M36" s="7" t="s">
        <v>575</v>
      </c>
      <c r="N36" s="7"/>
      <c r="O36" s="7"/>
      <c r="P36" s="6"/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</row>
    <row r="37" spans="1:28" x14ac:dyDescent="0.2">
      <c r="A37" s="127" t="s">
        <v>587</v>
      </c>
      <c r="B37" s="127">
        <v>1</v>
      </c>
      <c r="C37" s="127">
        <v>1</v>
      </c>
      <c r="D37" s="127">
        <v>9</v>
      </c>
      <c r="E37" s="127">
        <v>3</v>
      </c>
      <c r="F37" s="127">
        <v>0</v>
      </c>
      <c r="G37" s="127">
        <v>0</v>
      </c>
      <c r="H37" s="127">
        <v>0</v>
      </c>
      <c r="I37" s="128"/>
      <c r="J37" s="129"/>
      <c r="K37" s="129"/>
      <c r="L37" s="129" t="s">
        <v>586</v>
      </c>
      <c r="M37" s="129"/>
      <c r="N37" s="129"/>
      <c r="O37" s="129"/>
      <c r="P37" s="130"/>
      <c r="Q37" s="131">
        <f t="shared" ref="Q37:V37" si="26">+Q38+Q39+Q40+Q41+Q42</f>
        <v>832506.98</v>
      </c>
      <c r="R37" s="131">
        <f t="shared" si="26"/>
        <v>1234893.8199999998</v>
      </c>
      <c r="S37" s="131">
        <f t="shared" si="26"/>
        <v>12292951.700000001</v>
      </c>
      <c r="T37" s="131">
        <f t="shared" si="26"/>
        <v>1553717.95</v>
      </c>
      <c r="U37" s="131">
        <f t="shared" si="26"/>
        <v>968422.67</v>
      </c>
      <c r="V37" s="131">
        <f t="shared" si="26"/>
        <v>1151903.8400000001</v>
      </c>
      <c r="W37" s="131">
        <f t="shared" ref="W37:AB37" si="27">+W38+W39+W40+W41+W42</f>
        <v>0</v>
      </c>
      <c r="X37" s="131">
        <f t="shared" si="27"/>
        <v>0</v>
      </c>
      <c r="Y37" s="131">
        <f t="shared" si="27"/>
        <v>0</v>
      </c>
      <c r="Z37" s="131">
        <f t="shared" si="27"/>
        <v>0</v>
      </c>
      <c r="AA37" s="131">
        <f t="shared" si="27"/>
        <v>0</v>
      </c>
      <c r="AB37" s="131">
        <f t="shared" si="27"/>
        <v>0</v>
      </c>
    </row>
    <row r="38" spans="1:28" x14ac:dyDescent="0.2">
      <c r="A38" s="11" t="s">
        <v>585</v>
      </c>
      <c r="B38" s="11">
        <v>1</v>
      </c>
      <c r="C38" s="11">
        <v>1</v>
      </c>
      <c r="D38" s="11">
        <v>9</v>
      </c>
      <c r="E38" s="11">
        <v>3</v>
      </c>
      <c r="F38" s="11">
        <v>1</v>
      </c>
      <c r="G38" s="11">
        <v>0</v>
      </c>
      <c r="H38" s="11">
        <v>0</v>
      </c>
      <c r="I38" s="10"/>
      <c r="J38" s="7"/>
      <c r="K38" s="7"/>
      <c r="L38" s="7"/>
      <c r="M38" s="7" t="s">
        <v>234</v>
      </c>
      <c r="N38" s="7"/>
      <c r="O38" s="7"/>
      <c r="P38" s="6"/>
      <c r="Q38" s="9">
        <f>89+63175.79</f>
        <v>63264.79</v>
      </c>
      <c r="R38" s="9">
        <v>40849.43</v>
      </c>
      <c r="S38" s="9">
        <v>41552.589999999997</v>
      </c>
      <c r="T38" s="9">
        <v>34863.24</v>
      </c>
      <c r="U38" s="9">
        <v>39773.879999999997</v>
      </c>
      <c r="V38" s="9">
        <v>0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</row>
    <row r="39" spans="1:28" x14ac:dyDescent="0.2">
      <c r="A39" s="11" t="s">
        <v>584</v>
      </c>
      <c r="B39" s="11">
        <v>1</v>
      </c>
      <c r="C39" s="11">
        <v>1</v>
      </c>
      <c r="D39" s="11">
        <v>9</v>
      </c>
      <c r="E39" s="11">
        <v>3</v>
      </c>
      <c r="F39" s="11">
        <v>2</v>
      </c>
      <c r="G39" s="11">
        <v>0</v>
      </c>
      <c r="H39" s="11">
        <v>0</v>
      </c>
      <c r="I39" s="10"/>
      <c r="J39" s="7"/>
      <c r="K39" s="7"/>
      <c r="L39" s="7"/>
      <c r="M39" s="7" t="s">
        <v>232</v>
      </c>
      <c r="N39" s="7"/>
      <c r="O39" s="7"/>
      <c r="P39" s="6"/>
      <c r="Q39" s="9">
        <v>98147.34</v>
      </c>
      <c r="R39" s="9">
        <v>0</v>
      </c>
      <c r="S39" s="9">
        <v>2346.81</v>
      </c>
      <c r="T39" s="9">
        <v>0</v>
      </c>
      <c r="U39" s="9">
        <v>2196.5100000000002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</row>
    <row r="40" spans="1:28" x14ac:dyDescent="0.2">
      <c r="A40" s="11" t="s">
        <v>583</v>
      </c>
      <c r="B40" s="11">
        <v>1</v>
      </c>
      <c r="C40" s="11">
        <v>1</v>
      </c>
      <c r="D40" s="11">
        <v>9</v>
      </c>
      <c r="E40" s="11">
        <v>3</v>
      </c>
      <c r="F40" s="11">
        <v>3</v>
      </c>
      <c r="G40" s="11">
        <v>0</v>
      </c>
      <c r="H40" s="11">
        <v>0</v>
      </c>
      <c r="I40" s="10"/>
      <c r="J40" s="7"/>
      <c r="K40" s="7"/>
      <c r="L40" s="7"/>
      <c r="M40" s="7" t="s">
        <v>230</v>
      </c>
      <c r="N40" s="7"/>
      <c r="O40" s="7"/>
      <c r="P40" s="6"/>
      <c r="Q40" s="9">
        <v>528711.59</v>
      </c>
      <c r="R40" s="9">
        <v>1194044.3899999999</v>
      </c>
      <c r="S40" s="9">
        <v>12243349.17</v>
      </c>
      <c r="T40" s="9">
        <v>1505107.3</v>
      </c>
      <c r="U40" s="9">
        <v>926452.28</v>
      </c>
      <c r="V40" s="9">
        <v>1141026.48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</row>
    <row r="41" spans="1:28" x14ac:dyDescent="0.2">
      <c r="A41" s="11" t="s">
        <v>582</v>
      </c>
      <c r="B41" s="11">
        <v>1</v>
      </c>
      <c r="C41" s="11">
        <v>1</v>
      </c>
      <c r="D41" s="11">
        <v>9</v>
      </c>
      <c r="E41" s="11">
        <v>3</v>
      </c>
      <c r="F41" s="11">
        <v>4</v>
      </c>
      <c r="G41" s="11">
        <v>0</v>
      </c>
      <c r="H41" s="11">
        <v>0</v>
      </c>
      <c r="I41" s="10"/>
      <c r="J41" s="7"/>
      <c r="K41" s="7"/>
      <c r="L41" s="7"/>
      <c r="M41" s="7" t="s">
        <v>228</v>
      </c>
      <c r="N41" s="7"/>
      <c r="O41" s="7"/>
      <c r="P41" s="6"/>
      <c r="Q41" s="9">
        <v>0</v>
      </c>
      <c r="R41" s="9">
        <v>0</v>
      </c>
      <c r="S41" s="9">
        <v>0</v>
      </c>
      <c r="T41" s="9">
        <v>10307.25</v>
      </c>
      <c r="U41" s="9">
        <v>0</v>
      </c>
      <c r="V41" s="9">
        <v>10877.36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</row>
    <row r="42" spans="1:28" x14ac:dyDescent="0.2">
      <c r="A42" s="11" t="s">
        <v>581</v>
      </c>
      <c r="B42" s="11">
        <v>1</v>
      </c>
      <c r="C42" s="11">
        <v>1</v>
      </c>
      <c r="D42" s="11">
        <v>9</v>
      </c>
      <c r="E42" s="11">
        <v>3</v>
      </c>
      <c r="F42" s="11">
        <v>50</v>
      </c>
      <c r="G42" s="11">
        <v>0</v>
      </c>
      <c r="H42" s="11">
        <v>0</v>
      </c>
      <c r="I42" s="10"/>
      <c r="J42" s="7"/>
      <c r="K42" s="7"/>
      <c r="L42" s="7"/>
      <c r="M42" s="7" t="s">
        <v>226</v>
      </c>
      <c r="N42" s="7"/>
      <c r="O42" s="7"/>
      <c r="P42" s="6"/>
      <c r="Q42" s="9">
        <f>142383.26</f>
        <v>142383.26</v>
      </c>
      <c r="R42" s="9">
        <v>0</v>
      </c>
      <c r="S42" s="9">
        <v>5703.13</v>
      </c>
      <c r="T42" s="9">
        <v>3440.16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9">
        <v>0</v>
      </c>
    </row>
    <row r="43" spans="1:28" x14ac:dyDescent="0.2">
      <c r="A43" s="127" t="s">
        <v>580</v>
      </c>
      <c r="B43" s="127">
        <v>1</v>
      </c>
      <c r="C43" s="127">
        <v>1</v>
      </c>
      <c r="D43" s="127">
        <v>9</v>
      </c>
      <c r="E43" s="127">
        <v>4</v>
      </c>
      <c r="F43" s="127">
        <v>0</v>
      </c>
      <c r="G43" s="127">
        <v>0</v>
      </c>
      <c r="H43" s="127">
        <v>0</v>
      </c>
      <c r="I43" s="128"/>
      <c r="J43" s="129"/>
      <c r="K43" s="129"/>
      <c r="L43" s="129" t="s">
        <v>579</v>
      </c>
      <c r="M43" s="129"/>
      <c r="N43" s="129"/>
      <c r="O43" s="129"/>
      <c r="P43" s="130"/>
      <c r="Q43" s="131">
        <f t="shared" ref="Q43:V43" si="28">+Q44+Q45+Q46</f>
        <v>5608838.0899999999</v>
      </c>
      <c r="R43" s="131">
        <f t="shared" si="28"/>
        <v>2554918.48</v>
      </c>
      <c r="S43" s="131">
        <f t="shared" si="28"/>
        <v>5955039.8099999996</v>
      </c>
      <c r="T43" s="131">
        <f t="shared" si="28"/>
        <v>2419409.54</v>
      </c>
      <c r="U43" s="131">
        <f t="shared" si="28"/>
        <v>3057016.1399999997</v>
      </c>
      <c r="V43" s="131">
        <f t="shared" si="28"/>
        <v>2751980.8299999996</v>
      </c>
      <c r="W43" s="131">
        <f t="shared" ref="W43:AB43" si="29">+W44+W45+W46</f>
        <v>0</v>
      </c>
      <c r="X43" s="131">
        <f t="shared" si="29"/>
        <v>0</v>
      </c>
      <c r="Y43" s="131">
        <f t="shared" si="29"/>
        <v>0</v>
      </c>
      <c r="Z43" s="131">
        <f t="shared" si="29"/>
        <v>0</v>
      </c>
      <c r="AA43" s="131">
        <f t="shared" si="29"/>
        <v>0</v>
      </c>
      <c r="AB43" s="131">
        <f t="shared" si="29"/>
        <v>0</v>
      </c>
    </row>
    <row r="44" spans="1:28" x14ac:dyDescent="0.2">
      <c r="A44" s="11" t="s">
        <v>578</v>
      </c>
      <c r="B44" s="11">
        <v>1</v>
      </c>
      <c r="C44" s="11">
        <v>1</v>
      </c>
      <c r="D44" s="11">
        <v>9</v>
      </c>
      <c r="E44" s="11">
        <v>4</v>
      </c>
      <c r="F44" s="11">
        <v>1</v>
      </c>
      <c r="G44" s="11">
        <v>0</v>
      </c>
      <c r="H44" s="11">
        <v>0</v>
      </c>
      <c r="I44" s="10"/>
      <c r="J44" s="7"/>
      <c r="K44" s="7"/>
      <c r="L44" s="7"/>
      <c r="M44" s="7" t="s">
        <v>222</v>
      </c>
      <c r="N44" s="7"/>
      <c r="O44" s="7"/>
      <c r="P44" s="6"/>
      <c r="Q44" s="9">
        <v>4818736.0199999996</v>
      </c>
      <c r="R44" s="9">
        <v>2174674.1800000002</v>
      </c>
      <c r="S44" s="9">
        <v>3670897.86</v>
      </c>
      <c r="T44" s="9">
        <v>1856572.94</v>
      </c>
      <c r="U44" s="9">
        <v>2436315.44</v>
      </c>
      <c r="V44" s="9">
        <v>2119108.7599999998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9">
        <v>0</v>
      </c>
    </row>
    <row r="45" spans="1:28" x14ac:dyDescent="0.2">
      <c r="A45" s="11" t="s">
        <v>577</v>
      </c>
      <c r="B45" s="11">
        <v>1</v>
      </c>
      <c r="C45" s="11">
        <v>1</v>
      </c>
      <c r="D45" s="11">
        <v>9</v>
      </c>
      <c r="E45" s="11">
        <v>4</v>
      </c>
      <c r="F45" s="11">
        <v>2</v>
      </c>
      <c r="G45" s="11">
        <v>0</v>
      </c>
      <c r="H45" s="11">
        <v>0</v>
      </c>
      <c r="I45" s="10"/>
      <c r="J45" s="7"/>
      <c r="K45" s="7"/>
      <c r="L45" s="7"/>
      <c r="M45" s="7" t="s">
        <v>220</v>
      </c>
      <c r="N45" s="7"/>
      <c r="O45" s="7"/>
      <c r="P45" s="6"/>
      <c r="Q45" s="9">
        <v>115340.32</v>
      </c>
      <c r="R45" s="9">
        <v>0</v>
      </c>
      <c r="S45" s="9">
        <v>1703530.85</v>
      </c>
      <c r="T45" s="9">
        <v>0</v>
      </c>
      <c r="U45" s="9">
        <v>0</v>
      </c>
      <c r="V45" s="9">
        <v>46007.34</v>
      </c>
      <c r="W45" s="9">
        <v>0</v>
      </c>
      <c r="X45" s="9">
        <v>0</v>
      </c>
      <c r="Y45" s="9">
        <v>0</v>
      </c>
      <c r="Z45" s="9">
        <v>0</v>
      </c>
      <c r="AA45" s="9">
        <v>0</v>
      </c>
      <c r="AB45" s="9">
        <v>0</v>
      </c>
    </row>
    <row r="46" spans="1:28" x14ac:dyDescent="0.2">
      <c r="A46" s="11" t="s">
        <v>576</v>
      </c>
      <c r="B46" s="11">
        <v>1</v>
      </c>
      <c r="C46" s="11">
        <v>1</v>
      </c>
      <c r="D46" s="11">
        <v>9</v>
      </c>
      <c r="E46" s="11">
        <v>4</v>
      </c>
      <c r="F46" s="11">
        <v>50</v>
      </c>
      <c r="G46" s="11">
        <v>0</v>
      </c>
      <c r="H46" s="11">
        <v>0</v>
      </c>
      <c r="I46" s="10"/>
      <c r="J46" s="7"/>
      <c r="K46" s="7"/>
      <c r="L46" s="7"/>
      <c r="M46" s="7" t="s">
        <v>575</v>
      </c>
      <c r="N46" s="7"/>
      <c r="O46" s="7"/>
      <c r="P46" s="6"/>
      <c r="Q46" s="9">
        <v>674761.75</v>
      </c>
      <c r="R46" s="9">
        <v>380244.3</v>
      </c>
      <c r="S46" s="9">
        <v>580611.1</v>
      </c>
      <c r="T46" s="9">
        <v>562836.6</v>
      </c>
      <c r="U46" s="9">
        <v>620700.69999999995</v>
      </c>
      <c r="V46" s="9">
        <v>586864.73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</row>
    <row r="47" spans="1:28" x14ac:dyDescent="0.2">
      <c r="A47" s="127" t="s">
        <v>574</v>
      </c>
      <c r="B47" s="127">
        <v>1</v>
      </c>
      <c r="C47" s="127">
        <v>1</v>
      </c>
      <c r="D47" s="127">
        <v>9</v>
      </c>
      <c r="E47" s="127">
        <v>5</v>
      </c>
      <c r="F47" s="127">
        <v>0</v>
      </c>
      <c r="G47" s="127">
        <v>0</v>
      </c>
      <c r="H47" s="127">
        <v>0</v>
      </c>
      <c r="I47" s="128"/>
      <c r="J47" s="129"/>
      <c r="K47" s="129"/>
      <c r="L47" s="129" t="s">
        <v>573</v>
      </c>
      <c r="M47" s="129"/>
      <c r="N47" s="129"/>
      <c r="O47" s="129"/>
      <c r="P47" s="130"/>
      <c r="Q47" s="131">
        <f t="shared" ref="Q47:V47" si="30">+Q48+Q49</f>
        <v>0</v>
      </c>
      <c r="R47" s="131">
        <f t="shared" si="30"/>
        <v>0</v>
      </c>
      <c r="S47" s="131">
        <f t="shared" si="30"/>
        <v>0</v>
      </c>
      <c r="T47" s="131">
        <f t="shared" si="30"/>
        <v>0</v>
      </c>
      <c r="U47" s="131">
        <f t="shared" si="30"/>
        <v>0</v>
      </c>
      <c r="V47" s="131">
        <f t="shared" si="30"/>
        <v>0</v>
      </c>
      <c r="W47" s="131">
        <f t="shared" ref="W47:AB47" si="31">+W48+W49</f>
        <v>0</v>
      </c>
      <c r="X47" s="131">
        <f t="shared" si="31"/>
        <v>0</v>
      </c>
      <c r="Y47" s="131">
        <f t="shared" si="31"/>
        <v>0</v>
      </c>
      <c r="Z47" s="131">
        <f t="shared" si="31"/>
        <v>0</v>
      </c>
      <c r="AA47" s="131">
        <f t="shared" si="31"/>
        <v>0</v>
      </c>
      <c r="AB47" s="131">
        <f t="shared" si="31"/>
        <v>0</v>
      </c>
    </row>
    <row r="48" spans="1:28" x14ac:dyDescent="0.2">
      <c r="A48" s="11" t="s">
        <v>572</v>
      </c>
      <c r="B48" s="11">
        <v>1</v>
      </c>
      <c r="C48" s="11">
        <v>1</v>
      </c>
      <c r="D48" s="11">
        <v>9</v>
      </c>
      <c r="E48" s="11">
        <v>5</v>
      </c>
      <c r="F48" s="11">
        <v>1</v>
      </c>
      <c r="G48" s="11">
        <v>0</v>
      </c>
      <c r="H48" s="11">
        <v>0</v>
      </c>
      <c r="I48" s="10"/>
      <c r="J48" s="7"/>
      <c r="K48" s="7"/>
      <c r="L48" s="7"/>
      <c r="M48" s="7" t="s">
        <v>571</v>
      </c>
      <c r="N48" s="7"/>
      <c r="O48" s="7"/>
      <c r="P48" s="6"/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9">
        <v>0</v>
      </c>
      <c r="AA48" s="9">
        <v>0</v>
      </c>
      <c r="AB48" s="9">
        <v>0</v>
      </c>
    </row>
    <row r="49" spans="1:28" x14ac:dyDescent="0.2">
      <c r="A49" s="11" t="s">
        <v>570</v>
      </c>
      <c r="B49" s="11">
        <v>1</v>
      </c>
      <c r="C49" s="11">
        <v>1</v>
      </c>
      <c r="D49" s="11">
        <v>9</v>
      </c>
      <c r="E49" s="11">
        <v>5</v>
      </c>
      <c r="F49" s="11">
        <v>50</v>
      </c>
      <c r="G49" s="11">
        <v>0</v>
      </c>
      <c r="H49" s="11">
        <v>0</v>
      </c>
      <c r="I49" s="10"/>
      <c r="J49" s="7"/>
      <c r="K49" s="7"/>
      <c r="L49" s="7"/>
      <c r="M49" s="7" t="s">
        <v>102</v>
      </c>
      <c r="N49" s="7"/>
      <c r="O49" s="7"/>
      <c r="P49" s="6"/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</row>
    <row r="50" spans="1:28" x14ac:dyDescent="0.2">
      <c r="A50" s="11" t="s">
        <v>569</v>
      </c>
      <c r="B50" s="11">
        <v>1</v>
      </c>
      <c r="C50" s="11">
        <v>1</v>
      </c>
      <c r="D50" s="11">
        <v>9</v>
      </c>
      <c r="E50" s="11">
        <v>6</v>
      </c>
      <c r="F50" s="11">
        <v>0</v>
      </c>
      <c r="G50" s="11">
        <v>0</v>
      </c>
      <c r="H50" s="11">
        <v>0</v>
      </c>
      <c r="I50" s="10"/>
      <c r="J50" s="7"/>
      <c r="K50" s="7"/>
      <c r="L50" s="7" t="s">
        <v>568</v>
      </c>
      <c r="M50" s="7"/>
      <c r="N50" s="7"/>
      <c r="O50" s="7"/>
      <c r="P50" s="6"/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</row>
    <row r="51" spans="1:28" x14ac:dyDescent="0.2">
      <c r="A51" s="11" t="s">
        <v>567</v>
      </c>
      <c r="B51" s="11">
        <v>1</v>
      </c>
      <c r="C51" s="11">
        <v>1</v>
      </c>
      <c r="D51" s="11">
        <v>9</v>
      </c>
      <c r="E51" s="11">
        <v>7</v>
      </c>
      <c r="F51" s="11">
        <v>0</v>
      </c>
      <c r="G51" s="11">
        <v>0</v>
      </c>
      <c r="H51" s="11">
        <v>0</v>
      </c>
      <c r="I51" s="10"/>
      <c r="J51" s="7"/>
      <c r="K51" s="7"/>
      <c r="L51" s="7" t="s">
        <v>566</v>
      </c>
      <c r="M51" s="7"/>
      <c r="N51" s="7"/>
      <c r="O51" s="7"/>
      <c r="P51" s="6"/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9">
        <v>0</v>
      </c>
      <c r="AA51" s="9">
        <v>0</v>
      </c>
      <c r="AB51" s="9">
        <v>0</v>
      </c>
    </row>
    <row r="52" spans="1:28" x14ac:dyDescent="0.2">
      <c r="A52" s="11" t="s">
        <v>565</v>
      </c>
      <c r="B52" s="11">
        <v>1</v>
      </c>
      <c r="C52" s="11">
        <v>1</v>
      </c>
      <c r="D52" s="11">
        <v>9</v>
      </c>
      <c r="E52" s="11">
        <v>50</v>
      </c>
      <c r="F52" s="11">
        <v>0</v>
      </c>
      <c r="G52" s="11">
        <v>0</v>
      </c>
      <c r="H52" s="11">
        <v>0</v>
      </c>
      <c r="I52" s="10"/>
      <c r="J52" s="7"/>
      <c r="K52" s="7"/>
      <c r="L52" s="7" t="s">
        <v>564</v>
      </c>
      <c r="M52" s="7"/>
      <c r="N52" s="7"/>
      <c r="O52" s="7"/>
      <c r="P52" s="6"/>
      <c r="Q52" s="9">
        <v>9251761.5999999996</v>
      </c>
      <c r="R52" s="9">
        <v>16111296.560000001</v>
      </c>
      <c r="S52" s="9">
        <v>15727953.25</v>
      </c>
      <c r="T52" s="9">
        <f>17460798.83+515122.9</f>
        <v>17975921.729999997</v>
      </c>
      <c r="U52" s="9">
        <f>20664281.2+560709.86</f>
        <v>21224991.059999999</v>
      </c>
      <c r="V52" s="9">
        <f>19354271.31+123515.36</f>
        <v>19477786.669999998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</row>
    <row r="53" spans="1:28" x14ac:dyDescent="0.2">
      <c r="A53" s="127" t="s">
        <v>563</v>
      </c>
      <c r="B53" s="127">
        <v>1</v>
      </c>
      <c r="C53" s="127">
        <v>2</v>
      </c>
      <c r="D53" s="127">
        <v>3</v>
      </c>
      <c r="E53" s="127">
        <v>0</v>
      </c>
      <c r="F53" s="127">
        <v>0</v>
      </c>
      <c r="G53" s="127">
        <v>0</v>
      </c>
      <c r="H53" s="127">
        <v>0</v>
      </c>
      <c r="I53" s="128"/>
      <c r="J53" s="129"/>
      <c r="K53" s="129" t="s">
        <v>562</v>
      </c>
      <c r="L53" s="129"/>
      <c r="M53" s="129"/>
      <c r="N53" s="129"/>
      <c r="O53" s="129"/>
      <c r="P53" s="130"/>
      <c r="Q53" s="131">
        <f t="shared" ref="Q53:V53" si="32">+Q54+Q59+Q60+Q61+Q62+Q63</f>
        <v>2836847.57</v>
      </c>
      <c r="R53" s="131">
        <f t="shared" si="32"/>
        <v>1503464.5499999998</v>
      </c>
      <c r="S53" s="131">
        <f t="shared" si="32"/>
        <v>1460789.43</v>
      </c>
      <c r="T53" s="131">
        <f t="shared" si="32"/>
        <v>3618958.92</v>
      </c>
      <c r="U53" s="131">
        <f t="shared" si="32"/>
        <v>1948095.79</v>
      </c>
      <c r="V53" s="131">
        <f t="shared" si="32"/>
        <v>2863836.6</v>
      </c>
      <c r="W53" s="131">
        <f t="shared" ref="W53:AB53" si="33">+W54+W59+W60+W61+W62+W63</f>
        <v>0</v>
      </c>
      <c r="X53" s="131">
        <f t="shared" si="33"/>
        <v>0</v>
      </c>
      <c r="Y53" s="131">
        <f t="shared" si="33"/>
        <v>0</v>
      </c>
      <c r="Z53" s="131">
        <f t="shared" si="33"/>
        <v>0</v>
      </c>
      <c r="AA53" s="131">
        <f t="shared" si="33"/>
        <v>0</v>
      </c>
      <c r="AB53" s="131">
        <f t="shared" si="33"/>
        <v>0</v>
      </c>
    </row>
    <row r="54" spans="1:28" x14ac:dyDescent="0.2">
      <c r="A54" s="127" t="s">
        <v>561</v>
      </c>
      <c r="B54" s="127">
        <v>1</v>
      </c>
      <c r="C54" s="127">
        <v>2</v>
      </c>
      <c r="D54" s="127">
        <v>3</v>
      </c>
      <c r="E54" s="127">
        <v>1</v>
      </c>
      <c r="F54" s="127">
        <v>0</v>
      </c>
      <c r="G54" s="127">
        <v>0</v>
      </c>
      <c r="H54" s="127">
        <v>0</v>
      </c>
      <c r="I54" s="128"/>
      <c r="J54" s="129"/>
      <c r="K54" s="129"/>
      <c r="L54" s="129" t="s">
        <v>560</v>
      </c>
      <c r="M54" s="129"/>
      <c r="N54" s="129"/>
      <c r="O54" s="129"/>
      <c r="P54" s="130"/>
      <c r="Q54" s="131">
        <f t="shared" ref="Q54:V54" si="34">+Q55+Q56+Q57+Q58</f>
        <v>2836840.63</v>
      </c>
      <c r="R54" s="131">
        <f t="shared" si="34"/>
        <v>1503464.5499999998</v>
      </c>
      <c r="S54" s="131">
        <f t="shared" si="34"/>
        <v>1460789.43</v>
      </c>
      <c r="T54" s="131">
        <f t="shared" si="34"/>
        <v>3618958.92</v>
      </c>
      <c r="U54" s="131">
        <f t="shared" si="34"/>
        <v>1948095.79</v>
      </c>
      <c r="V54" s="131">
        <f t="shared" si="34"/>
        <v>2863836.6</v>
      </c>
      <c r="W54" s="131">
        <f t="shared" ref="W54:AB54" si="35">+W55+W56+W57+W58</f>
        <v>0</v>
      </c>
      <c r="X54" s="131">
        <f t="shared" si="35"/>
        <v>0</v>
      </c>
      <c r="Y54" s="131">
        <f t="shared" si="35"/>
        <v>0</v>
      </c>
      <c r="Z54" s="131">
        <f t="shared" si="35"/>
        <v>0</v>
      </c>
      <c r="AA54" s="131">
        <f t="shared" si="35"/>
        <v>0</v>
      </c>
      <c r="AB54" s="131">
        <f t="shared" si="35"/>
        <v>0</v>
      </c>
    </row>
    <row r="55" spans="1:28" x14ac:dyDescent="0.2">
      <c r="A55" s="11" t="s">
        <v>559</v>
      </c>
      <c r="B55" s="11">
        <v>1</v>
      </c>
      <c r="C55" s="11">
        <v>2</v>
      </c>
      <c r="D55" s="11">
        <v>3</v>
      </c>
      <c r="E55" s="11">
        <v>1</v>
      </c>
      <c r="F55" s="11">
        <v>1</v>
      </c>
      <c r="G55" s="11">
        <v>0</v>
      </c>
      <c r="H55" s="11">
        <v>0</v>
      </c>
      <c r="I55" s="10"/>
      <c r="J55" s="7"/>
      <c r="K55" s="7"/>
      <c r="L55" s="7"/>
      <c r="M55" s="7" t="s">
        <v>200</v>
      </c>
      <c r="N55" s="7"/>
      <c r="O55" s="7"/>
      <c r="P55" s="6"/>
      <c r="Q55" s="9">
        <v>0</v>
      </c>
      <c r="R55" s="9">
        <v>5800</v>
      </c>
      <c r="S55" s="9">
        <v>0</v>
      </c>
      <c r="T55" s="9">
        <v>5646.79</v>
      </c>
      <c r="U55" s="9">
        <v>4000</v>
      </c>
      <c r="V55" s="9">
        <f>4000+40535.24</f>
        <v>44535.24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</row>
    <row r="56" spans="1:28" x14ac:dyDescent="0.2">
      <c r="A56" s="11" t="s">
        <v>558</v>
      </c>
      <c r="B56" s="11">
        <v>1</v>
      </c>
      <c r="C56" s="11">
        <v>2</v>
      </c>
      <c r="D56" s="11">
        <v>3</v>
      </c>
      <c r="E56" s="11">
        <v>1</v>
      </c>
      <c r="F56" s="11">
        <v>2</v>
      </c>
      <c r="G56" s="11">
        <v>0</v>
      </c>
      <c r="H56" s="11">
        <v>0</v>
      </c>
      <c r="I56" s="10"/>
      <c r="J56" s="7"/>
      <c r="K56" s="7"/>
      <c r="L56" s="7"/>
      <c r="M56" s="7" t="s">
        <v>198</v>
      </c>
      <c r="N56" s="7"/>
      <c r="O56" s="7"/>
      <c r="P56" s="6"/>
      <c r="Q56" s="9">
        <v>0</v>
      </c>
      <c r="R56" s="9">
        <v>41960.15</v>
      </c>
      <c r="S56" s="9">
        <v>28936.23</v>
      </c>
      <c r="T56" s="9">
        <v>2228538.14</v>
      </c>
      <c r="U56" s="9">
        <v>139810.22</v>
      </c>
      <c r="V56" s="9">
        <v>18651.07</v>
      </c>
      <c r="W56" s="9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</row>
    <row r="57" spans="1:28" x14ac:dyDescent="0.2">
      <c r="A57" s="11" t="s">
        <v>557</v>
      </c>
      <c r="B57" s="11">
        <v>1</v>
      </c>
      <c r="C57" s="11">
        <v>2</v>
      </c>
      <c r="D57" s="11">
        <v>3</v>
      </c>
      <c r="E57" s="11">
        <v>1</v>
      </c>
      <c r="F57" s="11">
        <v>3</v>
      </c>
      <c r="G57" s="11">
        <v>0</v>
      </c>
      <c r="H57" s="11">
        <v>0</v>
      </c>
      <c r="I57" s="10"/>
      <c r="J57" s="7"/>
      <c r="K57" s="7"/>
      <c r="L57" s="7"/>
      <c r="M57" s="7" t="s">
        <v>196</v>
      </c>
      <c r="N57" s="7"/>
      <c r="O57" s="7"/>
      <c r="P57" s="6"/>
      <c r="Q57" s="9">
        <v>2836840.63</v>
      </c>
      <c r="R57" s="9">
        <v>1455704.4</v>
      </c>
      <c r="S57" s="9">
        <v>1431853.2</v>
      </c>
      <c r="T57" s="9">
        <v>1384773.99</v>
      </c>
      <c r="U57" s="9">
        <v>1804285.57</v>
      </c>
      <c r="V57" s="9">
        <v>2800650.29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</row>
    <row r="58" spans="1:28" x14ac:dyDescent="0.2">
      <c r="A58" s="11" t="s">
        <v>556</v>
      </c>
      <c r="B58" s="11">
        <v>1</v>
      </c>
      <c r="C58" s="11">
        <v>2</v>
      </c>
      <c r="D58" s="11">
        <v>3</v>
      </c>
      <c r="E58" s="11">
        <v>1</v>
      </c>
      <c r="F58" s="11">
        <v>4</v>
      </c>
      <c r="G58" s="11">
        <v>0</v>
      </c>
      <c r="H58" s="11">
        <v>0</v>
      </c>
      <c r="I58" s="10"/>
      <c r="J58" s="7"/>
      <c r="K58" s="7"/>
      <c r="L58" s="7"/>
      <c r="M58" s="7" t="s">
        <v>102</v>
      </c>
      <c r="N58" s="7"/>
      <c r="O58" s="7"/>
      <c r="P58" s="6"/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</row>
    <row r="59" spans="1:28" x14ac:dyDescent="0.2">
      <c r="A59" s="11" t="s">
        <v>555</v>
      </c>
      <c r="B59" s="11">
        <v>1</v>
      </c>
      <c r="C59" s="11">
        <v>2</v>
      </c>
      <c r="D59" s="11">
        <v>3</v>
      </c>
      <c r="E59" s="11">
        <v>2</v>
      </c>
      <c r="F59" s="11">
        <v>0</v>
      </c>
      <c r="G59" s="11">
        <v>0</v>
      </c>
      <c r="H59" s="11">
        <v>0</v>
      </c>
      <c r="I59" s="10"/>
      <c r="J59" s="7"/>
      <c r="K59" s="7"/>
      <c r="L59" s="7" t="s">
        <v>554</v>
      </c>
      <c r="M59" s="7"/>
      <c r="N59" s="7"/>
      <c r="O59" s="7"/>
      <c r="P59" s="6"/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</row>
    <row r="60" spans="1:28" x14ac:dyDescent="0.2">
      <c r="A60" s="11" t="s">
        <v>553</v>
      </c>
      <c r="B60" s="11">
        <v>1</v>
      </c>
      <c r="C60" s="11">
        <v>2</v>
      </c>
      <c r="D60" s="11">
        <v>3</v>
      </c>
      <c r="E60" s="11">
        <v>3</v>
      </c>
      <c r="F60" s="11">
        <v>0</v>
      </c>
      <c r="G60" s="11">
        <v>0</v>
      </c>
      <c r="H60" s="11">
        <v>0</v>
      </c>
      <c r="I60" s="10"/>
      <c r="J60" s="7"/>
      <c r="K60" s="7"/>
      <c r="L60" s="7" t="s">
        <v>552</v>
      </c>
      <c r="M60" s="7"/>
      <c r="N60" s="7"/>
      <c r="O60" s="7"/>
      <c r="P60" s="6"/>
      <c r="Q60" s="9">
        <v>0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</row>
    <row r="61" spans="1:28" x14ac:dyDescent="0.2">
      <c r="A61" s="11" t="s">
        <v>551</v>
      </c>
      <c r="B61" s="11">
        <v>1</v>
      </c>
      <c r="C61" s="11">
        <v>2</v>
      </c>
      <c r="D61" s="11">
        <v>3</v>
      </c>
      <c r="E61" s="11">
        <v>4</v>
      </c>
      <c r="F61" s="11">
        <v>0</v>
      </c>
      <c r="G61" s="11">
        <v>0</v>
      </c>
      <c r="H61" s="11">
        <v>0</v>
      </c>
      <c r="I61" s="10"/>
      <c r="J61" s="7"/>
      <c r="K61" s="7"/>
      <c r="L61" s="7" t="s">
        <v>550</v>
      </c>
      <c r="M61" s="7"/>
      <c r="N61" s="7"/>
      <c r="O61" s="7"/>
      <c r="P61" s="6"/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</row>
    <row r="62" spans="1:28" x14ac:dyDescent="0.2">
      <c r="A62" s="11" t="s">
        <v>549</v>
      </c>
      <c r="B62" s="11">
        <v>1</v>
      </c>
      <c r="C62" s="11">
        <v>2</v>
      </c>
      <c r="D62" s="11">
        <v>3</v>
      </c>
      <c r="E62" s="11">
        <v>5</v>
      </c>
      <c r="F62" s="11">
        <v>0</v>
      </c>
      <c r="G62" s="11">
        <v>0</v>
      </c>
      <c r="H62" s="11">
        <v>0</v>
      </c>
      <c r="I62" s="10"/>
      <c r="J62" s="7"/>
      <c r="K62" s="7"/>
      <c r="L62" s="7" t="s">
        <v>186</v>
      </c>
      <c r="M62" s="7"/>
      <c r="N62" s="7"/>
      <c r="O62" s="7"/>
      <c r="P62" s="6"/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</row>
    <row r="63" spans="1:28" x14ac:dyDescent="0.2">
      <c r="A63" s="11" t="s">
        <v>548</v>
      </c>
      <c r="B63" s="11">
        <v>1</v>
      </c>
      <c r="C63" s="11">
        <v>2</v>
      </c>
      <c r="D63" s="11">
        <v>3</v>
      </c>
      <c r="E63" s="11">
        <v>50</v>
      </c>
      <c r="F63" s="11">
        <v>0</v>
      </c>
      <c r="G63" s="11">
        <v>0</v>
      </c>
      <c r="H63" s="11">
        <v>0</v>
      </c>
      <c r="I63" s="10"/>
      <c r="J63" s="7"/>
      <c r="K63" s="7"/>
      <c r="L63" s="7" t="s">
        <v>547</v>
      </c>
      <c r="M63" s="7"/>
      <c r="N63" s="7"/>
      <c r="O63" s="7"/>
      <c r="P63" s="6"/>
      <c r="Q63" s="9">
        <v>6.94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</row>
    <row r="64" spans="1:28" x14ac:dyDescent="0.2">
      <c r="A64" s="11" t="s">
        <v>546</v>
      </c>
      <c r="B64" s="11">
        <v>1</v>
      </c>
      <c r="C64" s="11">
        <v>5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0"/>
      <c r="J64" s="8"/>
      <c r="K64" s="7" t="s">
        <v>545</v>
      </c>
      <c r="L64" s="7"/>
      <c r="M64" s="7"/>
      <c r="N64" s="7"/>
      <c r="O64" s="7"/>
      <c r="P64" s="6"/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0</v>
      </c>
      <c r="AA64" s="9">
        <v>0</v>
      </c>
      <c r="AB64" s="9">
        <v>0</v>
      </c>
    </row>
    <row r="65" spans="1:28" x14ac:dyDescent="0.2">
      <c r="A65" s="127" t="s">
        <v>544</v>
      </c>
      <c r="B65" s="127">
        <v>1</v>
      </c>
      <c r="C65" s="127">
        <v>3</v>
      </c>
      <c r="D65" s="127">
        <v>0</v>
      </c>
      <c r="E65" s="127">
        <v>0</v>
      </c>
      <c r="F65" s="127">
        <v>0</v>
      </c>
      <c r="G65" s="127">
        <v>0</v>
      </c>
      <c r="H65" s="127">
        <v>0</v>
      </c>
      <c r="I65" s="128"/>
      <c r="J65" s="132"/>
      <c r="K65" s="129" t="s">
        <v>543</v>
      </c>
      <c r="L65" s="132"/>
      <c r="M65" s="129"/>
      <c r="N65" s="129"/>
      <c r="O65" s="129"/>
      <c r="P65" s="130"/>
      <c r="Q65" s="131">
        <f t="shared" ref="Q65:V65" si="36">+Q66+Q82+Q101+Q104</f>
        <v>0</v>
      </c>
      <c r="R65" s="131">
        <f t="shared" si="36"/>
        <v>0</v>
      </c>
      <c r="S65" s="131">
        <f t="shared" si="36"/>
        <v>0</v>
      </c>
      <c r="T65" s="131">
        <f t="shared" si="36"/>
        <v>0</v>
      </c>
      <c r="U65" s="131">
        <f t="shared" si="36"/>
        <v>0</v>
      </c>
      <c r="V65" s="131">
        <f t="shared" si="36"/>
        <v>0</v>
      </c>
      <c r="W65" s="131">
        <f t="shared" ref="W65:AB65" si="37">+W66+W82+W101+W104</f>
        <v>0</v>
      </c>
      <c r="X65" s="131">
        <f t="shared" si="37"/>
        <v>0</v>
      </c>
      <c r="Y65" s="131">
        <f t="shared" si="37"/>
        <v>0</v>
      </c>
      <c r="Z65" s="131">
        <f t="shared" si="37"/>
        <v>0</v>
      </c>
      <c r="AA65" s="131">
        <f t="shared" si="37"/>
        <v>0</v>
      </c>
      <c r="AB65" s="131">
        <f t="shared" si="37"/>
        <v>0</v>
      </c>
    </row>
    <row r="66" spans="1:28" x14ac:dyDescent="0.2">
      <c r="A66" s="127" t="s">
        <v>542</v>
      </c>
      <c r="B66" s="127">
        <v>1</v>
      </c>
      <c r="C66" s="127">
        <v>3</v>
      </c>
      <c r="D66" s="127">
        <v>1</v>
      </c>
      <c r="E66" s="127">
        <v>1</v>
      </c>
      <c r="F66" s="127">
        <v>3</v>
      </c>
      <c r="G66" s="127">
        <v>0</v>
      </c>
      <c r="H66" s="127">
        <v>0</v>
      </c>
      <c r="I66" s="128"/>
      <c r="J66" s="129"/>
      <c r="K66" s="133"/>
      <c r="L66" s="129" t="s">
        <v>674</v>
      </c>
      <c r="M66" s="132"/>
      <c r="N66" s="129"/>
      <c r="O66" s="129"/>
      <c r="P66" s="130"/>
      <c r="Q66" s="131">
        <f t="shared" ref="Q66:V66" si="38">+Q67+Q68+Q69+Q70+Q71+Q72+Q73+Q74+Q75+Q76+Q77+Q78+Q79</f>
        <v>0</v>
      </c>
      <c r="R66" s="131">
        <f t="shared" si="38"/>
        <v>0</v>
      </c>
      <c r="S66" s="131">
        <f t="shared" si="38"/>
        <v>0</v>
      </c>
      <c r="T66" s="131">
        <f t="shared" si="38"/>
        <v>0</v>
      </c>
      <c r="U66" s="131">
        <f t="shared" si="38"/>
        <v>0</v>
      </c>
      <c r="V66" s="131">
        <f t="shared" si="38"/>
        <v>0</v>
      </c>
      <c r="W66" s="131">
        <f t="shared" ref="W66:AB66" si="39">+W67+W68+W69+W70+W71+W72+W73+W74+W75+W76+W77+W78+W79</f>
        <v>0</v>
      </c>
      <c r="X66" s="131">
        <f t="shared" si="39"/>
        <v>0</v>
      </c>
      <c r="Y66" s="131">
        <f t="shared" si="39"/>
        <v>0</v>
      </c>
      <c r="Z66" s="131">
        <f t="shared" si="39"/>
        <v>0</v>
      </c>
      <c r="AA66" s="131">
        <f t="shared" si="39"/>
        <v>0</v>
      </c>
      <c r="AB66" s="131">
        <f t="shared" si="39"/>
        <v>0</v>
      </c>
    </row>
    <row r="67" spans="1:28" x14ac:dyDescent="0.2">
      <c r="A67" s="11" t="s">
        <v>541</v>
      </c>
      <c r="B67" s="11">
        <v>1</v>
      </c>
      <c r="C67" s="11">
        <v>3</v>
      </c>
      <c r="D67" s="11">
        <v>1</v>
      </c>
      <c r="E67" s="11">
        <v>1</v>
      </c>
      <c r="F67" s="11">
        <v>3</v>
      </c>
      <c r="G67" s="11">
        <v>1</v>
      </c>
      <c r="H67" s="11">
        <v>0</v>
      </c>
      <c r="I67" s="10"/>
      <c r="J67" s="7"/>
      <c r="K67" s="7"/>
      <c r="L67" s="7"/>
      <c r="M67" s="7" t="s">
        <v>540</v>
      </c>
      <c r="N67" s="8"/>
      <c r="O67" s="7"/>
      <c r="P67" s="6"/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</row>
    <row r="68" spans="1:28" x14ac:dyDescent="0.2">
      <c r="A68" s="11" t="s">
        <v>539</v>
      </c>
      <c r="B68" s="11">
        <v>1</v>
      </c>
      <c r="C68" s="11">
        <v>3</v>
      </c>
      <c r="D68" s="11">
        <v>1</v>
      </c>
      <c r="E68" s="11">
        <v>1</v>
      </c>
      <c r="F68" s="11">
        <v>3</v>
      </c>
      <c r="G68" s="11">
        <v>2</v>
      </c>
      <c r="H68" s="11">
        <v>0</v>
      </c>
      <c r="I68" s="10"/>
      <c r="J68" s="7"/>
      <c r="K68" s="7"/>
      <c r="L68" s="7"/>
      <c r="M68" s="7" t="s">
        <v>538</v>
      </c>
      <c r="N68" s="8"/>
      <c r="O68" s="7"/>
      <c r="P68" s="6"/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</row>
    <row r="69" spans="1:28" x14ac:dyDescent="0.2">
      <c r="A69" s="11" t="s">
        <v>537</v>
      </c>
      <c r="B69" s="11">
        <v>1</v>
      </c>
      <c r="C69" s="11">
        <v>3</v>
      </c>
      <c r="D69" s="11">
        <v>1</v>
      </c>
      <c r="E69" s="11">
        <v>1</v>
      </c>
      <c r="F69" s="11">
        <v>3</v>
      </c>
      <c r="G69" s="11">
        <v>3</v>
      </c>
      <c r="H69" s="11">
        <v>0</v>
      </c>
      <c r="I69" s="10"/>
      <c r="J69" s="7"/>
      <c r="K69" s="7"/>
      <c r="L69" s="7"/>
      <c r="M69" s="7" t="s">
        <v>536</v>
      </c>
      <c r="N69" s="8"/>
      <c r="O69" s="7"/>
      <c r="P69" s="6"/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</row>
    <row r="70" spans="1:28" x14ac:dyDescent="0.2">
      <c r="A70" s="11" t="s">
        <v>535</v>
      </c>
      <c r="B70" s="11">
        <v>1</v>
      </c>
      <c r="C70" s="11">
        <v>3</v>
      </c>
      <c r="D70" s="11">
        <v>1</v>
      </c>
      <c r="E70" s="11">
        <v>1</v>
      </c>
      <c r="F70" s="11">
        <v>3</v>
      </c>
      <c r="G70" s="11">
        <v>4</v>
      </c>
      <c r="H70" s="11">
        <v>0</v>
      </c>
      <c r="I70" s="10"/>
      <c r="J70" s="7"/>
      <c r="K70" s="7"/>
      <c r="L70" s="7"/>
      <c r="M70" s="7" t="s">
        <v>534</v>
      </c>
      <c r="N70" s="8"/>
      <c r="O70" s="7"/>
      <c r="P70" s="6"/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</row>
    <row r="71" spans="1:28" x14ac:dyDescent="0.2">
      <c r="A71" s="11" t="s">
        <v>533</v>
      </c>
      <c r="B71" s="11">
        <v>1</v>
      </c>
      <c r="C71" s="11">
        <v>3</v>
      </c>
      <c r="D71" s="11">
        <v>1</v>
      </c>
      <c r="E71" s="11">
        <v>1</v>
      </c>
      <c r="F71" s="11">
        <v>3</v>
      </c>
      <c r="G71" s="11">
        <v>5</v>
      </c>
      <c r="H71" s="11">
        <v>0</v>
      </c>
      <c r="I71" s="10"/>
      <c r="J71" s="7"/>
      <c r="K71" s="7"/>
      <c r="L71" s="7"/>
      <c r="M71" s="7" t="s">
        <v>532</v>
      </c>
      <c r="N71" s="8"/>
      <c r="O71" s="7"/>
      <c r="P71" s="6"/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</row>
    <row r="72" spans="1:28" x14ac:dyDescent="0.2">
      <c r="A72" s="11" t="s">
        <v>531</v>
      </c>
      <c r="B72" s="11">
        <v>1</v>
      </c>
      <c r="C72" s="11">
        <v>3</v>
      </c>
      <c r="D72" s="11">
        <v>1</v>
      </c>
      <c r="E72" s="11">
        <v>1</v>
      </c>
      <c r="F72" s="11">
        <v>3</v>
      </c>
      <c r="G72" s="11">
        <v>6</v>
      </c>
      <c r="H72" s="11">
        <v>0</v>
      </c>
      <c r="I72" s="10"/>
      <c r="J72" s="7"/>
      <c r="K72" s="7"/>
      <c r="L72" s="7"/>
      <c r="M72" s="7" t="s">
        <v>530</v>
      </c>
      <c r="N72" s="8"/>
      <c r="O72" s="7"/>
      <c r="P72" s="6"/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</row>
    <row r="73" spans="1:28" x14ac:dyDescent="0.2">
      <c r="A73" s="11" t="s">
        <v>529</v>
      </c>
      <c r="B73" s="11">
        <v>1</v>
      </c>
      <c r="C73" s="11">
        <v>3</v>
      </c>
      <c r="D73" s="11">
        <v>1</v>
      </c>
      <c r="E73" s="11">
        <v>1</v>
      </c>
      <c r="F73" s="11">
        <v>3</v>
      </c>
      <c r="G73" s="11">
        <v>8</v>
      </c>
      <c r="H73" s="11">
        <v>0</v>
      </c>
      <c r="I73" s="10"/>
      <c r="J73" s="7"/>
      <c r="K73" s="7"/>
      <c r="L73" s="7"/>
      <c r="M73" s="7" t="s">
        <v>528</v>
      </c>
      <c r="N73" s="8"/>
      <c r="O73" s="7"/>
      <c r="P73" s="6"/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</row>
    <row r="74" spans="1:28" x14ac:dyDescent="0.2">
      <c r="A74" s="11" t="s">
        <v>527</v>
      </c>
      <c r="B74" s="11">
        <v>1</v>
      </c>
      <c r="C74" s="11">
        <v>3</v>
      </c>
      <c r="D74" s="11">
        <v>1</v>
      </c>
      <c r="E74" s="11">
        <v>1</v>
      </c>
      <c r="F74" s="11">
        <v>3</v>
      </c>
      <c r="G74" s="11">
        <v>9</v>
      </c>
      <c r="H74" s="11">
        <v>0</v>
      </c>
      <c r="I74" s="10"/>
      <c r="J74" s="7"/>
      <c r="K74" s="7"/>
      <c r="L74" s="7"/>
      <c r="M74" s="7" t="s">
        <v>526</v>
      </c>
      <c r="N74" s="8"/>
      <c r="O74" s="7"/>
      <c r="P74" s="6"/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</row>
    <row r="75" spans="1:28" x14ac:dyDescent="0.2">
      <c r="A75" s="11" t="s">
        <v>525</v>
      </c>
      <c r="B75" s="11">
        <v>1</v>
      </c>
      <c r="C75" s="11">
        <v>3</v>
      </c>
      <c r="D75" s="11">
        <v>1</v>
      </c>
      <c r="E75" s="11">
        <v>1</v>
      </c>
      <c r="F75" s="11">
        <v>3</v>
      </c>
      <c r="G75" s="11">
        <v>10</v>
      </c>
      <c r="H75" s="11">
        <v>0</v>
      </c>
      <c r="I75" s="10"/>
      <c r="J75" s="7"/>
      <c r="K75" s="7"/>
      <c r="L75" s="7"/>
      <c r="M75" s="7" t="s">
        <v>524</v>
      </c>
      <c r="N75" s="8"/>
      <c r="O75" s="7"/>
      <c r="P75" s="6"/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</row>
    <row r="76" spans="1:28" x14ac:dyDescent="0.2">
      <c r="A76" s="11" t="s">
        <v>523</v>
      </c>
      <c r="B76" s="11">
        <v>1</v>
      </c>
      <c r="C76" s="11">
        <v>3</v>
      </c>
      <c r="D76" s="11">
        <v>1</v>
      </c>
      <c r="E76" s="11">
        <v>1</v>
      </c>
      <c r="F76" s="11">
        <v>3</v>
      </c>
      <c r="G76" s="11">
        <v>11</v>
      </c>
      <c r="H76" s="11">
        <v>0</v>
      </c>
      <c r="I76" s="10"/>
      <c r="J76" s="7"/>
      <c r="K76" s="7"/>
      <c r="L76" s="7"/>
      <c r="M76" s="7" t="s">
        <v>522</v>
      </c>
      <c r="N76" s="8"/>
      <c r="O76" s="7"/>
      <c r="P76" s="6"/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9">
        <v>0</v>
      </c>
      <c r="AA76" s="9">
        <v>0</v>
      </c>
      <c r="AB76" s="9">
        <v>0</v>
      </c>
    </row>
    <row r="77" spans="1:28" x14ac:dyDescent="0.2">
      <c r="A77" s="11" t="s">
        <v>521</v>
      </c>
      <c r="B77" s="11">
        <v>1</v>
      </c>
      <c r="C77" s="11">
        <v>3</v>
      </c>
      <c r="D77" s="11">
        <v>1</v>
      </c>
      <c r="E77" s="11">
        <v>1</v>
      </c>
      <c r="F77" s="11">
        <v>3</v>
      </c>
      <c r="G77" s="11">
        <v>12</v>
      </c>
      <c r="H77" s="11">
        <v>0</v>
      </c>
      <c r="I77" s="10"/>
      <c r="J77" s="7"/>
      <c r="K77" s="7"/>
      <c r="L77" s="7"/>
      <c r="M77" s="7" t="s">
        <v>293</v>
      </c>
      <c r="N77" s="8"/>
      <c r="O77" s="7"/>
      <c r="P77" s="6"/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</row>
    <row r="78" spans="1:28" x14ac:dyDescent="0.2">
      <c r="A78" s="11" t="s">
        <v>520</v>
      </c>
      <c r="B78" s="11">
        <v>1</v>
      </c>
      <c r="C78" s="11">
        <v>3</v>
      </c>
      <c r="D78" s="11">
        <v>1</v>
      </c>
      <c r="E78" s="11">
        <v>1</v>
      </c>
      <c r="F78" s="11">
        <v>3</v>
      </c>
      <c r="G78" s="11">
        <v>14</v>
      </c>
      <c r="H78" s="11">
        <v>0</v>
      </c>
      <c r="I78" s="10"/>
      <c r="J78" s="7"/>
      <c r="K78" s="7"/>
      <c r="L78" s="7"/>
      <c r="M78" s="7" t="s">
        <v>519</v>
      </c>
      <c r="N78" s="8"/>
      <c r="O78" s="7"/>
      <c r="P78" s="6"/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</row>
    <row r="79" spans="1:28" x14ac:dyDescent="0.2">
      <c r="A79" s="127" t="s">
        <v>518</v>
      </c>
      <c r="B79" s="127">
        <v>1</v>
      </c>
      <c r="C79" s="127">
        <v>3</v>
      </c>
      <c r="D79" s="127">
        <v>1</v>
      </c>
      <c r="E79" s="127">
        <v>1</v>
      </c>
      <c r="F79" s="127">
        <v>3</v>
      </c>
      <c r="G79" s="127">
        <v>50</v>
      </c>
      <c r="H79" s="127">
        <v>0</v>
      </c>
      <c r="I79" s="128"/>
      <c r="J79" s="129"/>
      <c r="K79" s="129"/>
      <c r="L79" s="129"/>
      <c r="M79" s="129" t="s">
        <v>517</v>
      </c>
      <c r="N79" s="132"/>
      <c r="O79" s="129"/>
      <c r="P79" s="130"/>
      <c r="Q79" s="131">
        <f t="shared" ref="Q79:V79" si="40">+Q80+Q81</f>
        <v>0</v>
      </c>
      <c r="R79" s="131">
        <f t="shared" si="40"/>
        <v>0</v>
      </c>
      <c r="S79" s="131">
        <f t="shared" si="40"/>
        <v>0</v>
      </c>
      <c r="T79" s="131">
        <f t="shared" si="40"/>
        <v>0</v>
      </c>
      <c r="U79" s="131">
        <f t="shared" si="40"/>
        <v>0</v>
      </c>
      <c r="V79" s="131">
        <f t="shared" si="40"/>
        <v>0</v>
      </c>
      <c r="W79" s="131">
        <f t="shared" ref="W79:AB79" si="41">+W80+W81</f>
        <v>0</v>
      </c>
      <c r="X79" s="131">
        <f t="shared" si="41"/>
        <v>0</v>
      </c>
      <c r="Y79" s="131">
        <f t="shared" si="41"/>
        <v>0</v>
      </c>
      <c r="Z79" s="131">
        <f t="shared" si="41"/>
        <v>0</v>
      </c>
      <c r="AA79" s="131">
        <f t="shared" si="41"/>
        <v>0</v>
      </c>
      <c r="AB79" s="131">
        <f t="shared" si="41"/>
        <v>0</v>
      </c>
    </row>
    <row r="80" spans="1:28" x14ac:dyDescent="0.2">
      <c r="A80" s="11" t="s">
        <v>516</v>
      </c>
      <c r="B80" s="11">
        <v>1</v>
      </c>
      <c r="C80" s="11">
        <v>3</v>
      </c>
      <c r="D80" s="11">
        <v>1</v>
      </c>
      <c r="E80" s="11">
        <v>1</v>
      </c>
      <c r="F80" s="11">
        <v>3</v>
      </c>
      <c r="G80" s="11">
        <v>50</v>
      </c>
      <c r="H80" s="11">
        <v>1</v>
      </c>
      <c r="I80" s="10"/>
      <c r="J80" s="7"/>
      <c r="K80" s="7"/>
      <c r="L80" s="7"/>
      <c r="M80" s="7"/>
      <c r="N80" s="7" t="s">
        <v>138</v>
      </c>
      <c r="O80" s="8"/>
      <c r="P80" s="6"/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</row>
    <row r="81" spans="1:28" x14ac:dyDescent="0.2">
      <c r="A81" s="11" t="s">
        <v>515</v>
      </c>
      <c r="B81" s="11">
        <v>1</v>
      </c>
      <c r="C81" s="11">
        <v>3</v>
      </c>
      <c r="D81" s="11">
        <v>1</v>
      </c>
      <c r="E81" s="11">
        <v>1</v>
      </c>
      <c r="F81" s="11">
        <v>3</v>
      </c>
      <c r="G81" s="11">
        <v>50</v>
      </c>
      <c r="H81" s="11">
        <v>2</v>
      </c>
      <c r="I81" s="10"/>
      <c r="J81" s="7"/>
      <c r="K81" s="7"/>
      <c r="L81" s="7"/>
      <c r="M81" s="7"/>
      <c r="N81" s="7" t="s">
        <v>136</v>
      </c>
      <c r="O81" s="8"/>
      <c r="P81" s="6"/>
      <c r="Q81" s="9">
        <v>0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</row>
    <row r="82" spans="1:28" x14ac:dyDescent="0.2">
      <c r="A82" s="127" t="s">
        <v>514</v>
      </c>
      <c r="B82" s="127">
        <v>1</v>
      </c>
      <c r="C82" s="127">
        <v>3</v>
      </c>
      <c r="D82" s="127">
        <v>1</v>
      </c>
      <c r="E82" s="127">
        <v>3</v>
      </c>
      <c r="F82" s="127">
        <v>0</v>
      </c>
      <c r="G82" s="127">
        <v>0</v>
      </c>
      <c r="H82" s="127">
        <v>0</v>
      </c>
      <c r="I82" s="128"/>
      <c r="J82" s="129"/>
      <c r="K82" s="129"/>
      <c r="L82" s="129" t="s">
        <v>340</v>
      </c>
      <c r="M82" s="129"/>
      <c r="N82" s="129"/>
      <c r="O82" s="129"/>
      <c r="P82" s="130"/>
      <c r="Q82" s="131">
        <f t="shared" ref="Q82:V82" si="42">+Q83+Q93</f>
        <v>0</v>
      </c>
      <c r="R82" s="131">
        <f t="shared" si="42"/>
        <v>0</v>
      </c>
      <c r="S82" s="131">
        <f t="shared" si="42"/>
        <v>0</v>
      </c>
      <c r="T82" s="131">
        <f t="shared" si="42"/>
        <v>0</v>
      </c>
      <c r="U82" s="131">
        <f t="shared" si="42"/>
        <v>0</v>
      </c>
      <c r="V82" s="131">
        <f t="shared" si="42"/>
        <v>0</v>
      </c>
      <c r="W82" s="131">
        <f t="shared" ref="W82:AB82" si="43">+W83+W93</f>
        <v>0</v>
      </c>
      <c r="X82" s="131">
        <f t="shared" si="43"/>
        <v>0</v>
      </c>
      <c r="Y82" s="131">
        <f t="shared" si="43"/>
        <v>0</v>
      </c>
      <c r="Z82" s="131">
        <f t="shared" si="43"/>
        <v>0</v>
      </c>
      <c r="AA82" s="131">
        <f t="shared" si="43"/>
        <v>0</v>
      </c>
      <c r="AB82" s="131">
        <f t="shared" si="43"/>
        <v>0</v>
      </c>
    </row>
    <row r="83" spans="1:28" x14ac:dyDescent="0.2">
      <c r="A83" s="127" t="s">
        <v>513</v>
      </c>
      <c r="B83" s="127">
        <v>1</v>
      </c>
      <c r="C83" s="127">
        <v>3</v>
      </c>
      <c r="D83" s="127">
        <v>1</v>
      </c>
      <c r="E83" s="127">
        <v>3</v>
      </c>
      <c r="F83" s="127">
        <v>1</v>
      </c>
      <c r="G83" s="127">
        <v>0</v>
      </c>
      <c r="H83" s="127">
        <v>0</v>
      </c>
      <c r="I83" s="128"/>
      <c r="J83" s="129"/>
      <c r="K83" s="129"/>
      <c r="L83" s="129"/>
      <c r="M83" s="129" t="s">
        <v>512</v>
      </c>
      <c r="N83" s="129"/>
      <c r="O83" s="129"/>
      <c r="P83" s="130"/>
      <c r="Q83" s="131">
        <f t="shared" ref="Q83:V83" si="44">+Q84+Q85+Q86+Q87+Q88+Q89</f>
        <v>0</v>
      </c>
      <c r="R83" s="131">
        <f t="shared" si="44"/>
        <v>0</v>
      </c>
      <c r="S83" s="131">
        <f t="shared" si="44"/>
        <v>0</v>
      </c>
      <c r="T83" s="131">
        <f t="shared" si="44"/>
        <v>0</v>
      </c>
      <c r="U83" s="131">
        <f t="shared" si="44"/>
        <v>0</v>
      </c>
      <c r="V83" s="131">
        <f t="shared" si="44"/>
        <v>0</v>
      </c>
      <c r="W83" s="131">
        <f t="shared" ref="W83:AB83" si="45">+W84+W85+W86+W87+W88+W89</f>
        <v>0</v>
      </c>
      <c r="X83" s="131">
        <f t="shared" si="45"/>
        <v>0</v>
      </c>
      <c r="Y83" s="131">
        <f t="shared" si="45"/>
        <v>0</v>
      </c>
      <c r="Z83" s="131">
        <f t="shared" si="45"/>
        <v>0</v>
      </c>
      <c r="AA83" s="131">
        <f t="shared" si="45"/>
        <v>0</v>
      </c>
      <c r="AB83" s="131">
        <f t="shared" si="45"/>
        <v>0</v>
      </c>
    </row>
    <row r="84" spans="1:28" x14ac:dyDescent="0.2">
      <c r="A84" s="11" t="s">
        <v>511</v>
      </c>
      <c r="B84" s="11">
        <v>1</v>
      </c>
      <c r="C84" s="11">
        <v>3</v>
      </c>
      <c r="D84" s="11">
        <v>1</v>
      </c>
      <c r="E84" s="11">
        <v>3</v>
      </c>
      <c r="F84" s="11">
        <v>1</v>
      </c>
      <c r="G84" s="11">
        <v>1</v>
      </c>
      <c r="H84" s="11">
        <v>0</v>
      </c>
      <c r="I84" s="10"/>
      <c r="J84" s="7"/>
      <c r="K84" s="7"/>
      <c r="L84" s="7"/>
      <c r="M84" s="7"/>
      <c r="N84" s="7" t="s">
        <v>321</v>
      </c>
      <c r="O84" s="7"/>
      <c r="P84" s="6"/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</row>
    <row r="85" spans="1:28" x14ac:dyDescent="0.2">
      <c r="A85" s="11" t="s">
        <v>510</v>
      </c>
      <c r="B85" s="11">
        <v>1</v>
      </c>
      <c r="C85" s="11">
        <v>3</v>
      </c>
      <c r="D85" s="11">
        <v>1</v>
      </c>
      <c r="E85" s="11">
        <v>3</v>
      </c>
      <c r="F85" s="11">
        <v>1</v>
      </c>
      <c r="G85" s="11">
        <v>2</v>
      </c>
      <c r="H85" s="11">
        <v>0</v>
      </c>
      <c r="I85" s="10"/>
      <c r="J85" s="7"/>
      <c r="K85" s="7"/>
      <c r="L85" s="7"/>
      <c r="M85" s="7"/>
      <c r="N85" s="7" t="s">
        <v>335</v>
      </c>
      <c r="O85" s="7"/>
      <c r="P85" s="6"/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0</v>
      </c>
      <c r="AB85" s="9">
        <v>0</v>
      </c>
    </row>
    <row r="86" spans="1:28" x14ac:dyDescent="0.2">
      <c r="A86" s="11" t="s">
        <v>509</v>
      </c>
      <c r="B86" s="11">
        <v>1</v>
      </c>
      <c r="C86" s="11">
        <v>3</v>
      </c>
      <c r="D86" s="11">
        <v>1</v>
      </c>
      <c r="E86" s="11">
        <v>3</v>
      </c>
      <c r="F86" s="11">
        <v>1</v>
      </c>
      <c r="G86" s="11">
        <v>3</v>
      </c>
      <c r="H86" s="11">
        <v>0</v>
      </c>
      <c r="I86" s="10"/>
      <c r="J86" s="7"/>
      <c r="K86" s="7"/>
      <c r="L86" s="7"/>
      <c r="M86" s="7"/>
      <c r="N86" s="7" t="s">
        <v>317</v>
      </c>
      <c r="O86" s="7"/>
      <c r="P86" s="6"/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</row>
    <row r="87" spans="1:28" x14ac:dyDescent="0.2">
      <c r="A87" s="11" t="s">
        <v>508</v>
      </c>
      <c r="B87" s="11">
        <v>1</v>
      </c>
      <c r="C87" s="11">
        <v>3</v>
      </c>
      <c r="D87" s="11">
        <v>1</v>
      </c>
      <c r="E87" s="11">
        <v>3</v>
      </c>
      <c r="F87" s="11">
        <v>1</v>
      </c>
      <c r="G87" s="11">
        <v>4</v>
      </c>
      <c r="H87" s="11">
        <v>0</v>
      </c>
      <c r="I87" s="10"/>
      <c r="J87" s="7"/>
      <c r="K87" s="7"/>
      <c r="L87" s="7"/>
      <c r="M87" s="7"/>
      <c r="N87" s="7" t="s">
        <v>332</v>
      </c>
      <c r="O87" s="7"/>
      <c r="P87" s="6"/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  <c r="Y87" s="9">
        <v>0</v>
      </c>
      <c r="Z87" s="9">
        <v>0</v>
      </c>
      <c r="AA87" s="9">
        <v>0</v>
      </c>
      <c r="AB87" s="9">
        <v>0</v>
      </c>
    </row>
    <row r="88" spans="1:28" x14ac:dyDescent="0.2">
      <c r="A88" s="11" t="s">
        <v>507</v>
      </c>
      <c r="B88" s="11">
        <v>1</v>
      </c>
      <c r="C88" s="11">
        <v>3</v>
      </c>
      <c r="D88" s="11">
        <v>1</v>
      </c>
      <c r="E88" s="11">
        <v>3</v>
      </c>
      <c r="F88" s="11">
        <v>1</v>
      </c>
      <c r="G88" s="11">
        <v>5</v>
      </c>
      <c r="H88" s="11">
        <v>0</v>
      </c>
      <c r="I88" s="10"/>
      <c r="J88" s="7"/>
      <c r="K88" s="7"/>
      <c r="L88" s="7"/>
      <c r="M88" s="7"/>
      <c r="N88" s="7" t="s">
        <v>313</v>
      </c>
      <c r="O88" s="7"/>
      <c r="P88" s="6"/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0</v>
      </c>
      <c r="AA88" s="9">
        <v>0</v>
      </c>
      <c r="AB88" s="9">
        <v>0</v>
      </c>
    </row>
    <row r="89" spans="1:28" x14ac:dyDescent="0.2">
      <c r="A89" s="127" t="s">
        <v>506</v>
      </c>
      <c r="B89" s="127">
        <v>1</v>
      </c>
      <c r="C89" s="127">
        <v>3</v>
      </c>
      <c r="D89" s="127">
        <v>1</v>
      </c>
      <c r="E89" s="127">
        <v>3</v>
      </c>
      <c r="F89" s="127">
        <v>1</v>
      </c>
      <c r="G89" s="127">
        <v>6</v>
      </c>
      <c r="H89" s="127">
        <v>0</v>
      </c>
      <c r="I89" s="128"/>
      <c r="J89" s="129"/>
      <c r="K89" s="129"/>
      <c r="L89" s="129"/>
      <c r="M89" s="129"/>
      <c r="N89" s="129" t="s">
        <v>325</v>
      </c>
      <c r="O89" s="129"/>
      <c r="P89" s="130"/>
      <c r="Q89" s="131">
        <f t="shared" ref="Q89:V89" si="46">+Q90+Q91+Q92</f>
        <v>0</v>
      </c>
      <c r="R89" s="131">
        <f t="shared" si="46"/>
        <v>0</v>
      </c>
      <c r="S89" s="131">
        <f t="shared" si="46"/>
        <v>0</v>
      </c>
      <c r="T89" s="131">
        <f t="shared" si="46"/>
        <v>0</v>
      </c>
      <c r="U89" s="131">
        <f t="shared" si="46"/>
        <v>0</v>
      </c>
      <c r="V89" s="131">
        <f t="shared" si="46"/>
        <v>0</v>
      </c>
      <c r="W89" s="131">
        <f t="shared" ref="W89:AB89" si="47">+W90+W91+W92</f>
        <v>0</v>
      </c>
      <c r="X89" s="131">
        <f t="shared" si="47"/>
        <v>0</v>
      </c>
      <c r="Y89" s="131">
        <f t="shared" si="47"/>
        <v>0</v>
      </c>
      <c r="Z89" s="131">
        <f t="shared" si="47"/>
        <v>0</v>
      </c>
      <c r="AA89" s="131">
        <f t="shared" si="47"/>
        <v>0</v>
      </c>
      <c r="AB89" s="131">
        <f t="shared" si="47"/>
        <v>0</v>
      </c>
    </row>
    <row r="90" spans="1:28" x14ac:dyDescent="0.2">
      <c r="A90" s="11" t="s">
        <v>505</v>
      </c>
      <c r="B90" s="11">
        <v>1</v>
      </c>
      <c r="C90" s="11">
        <v>3</v>
      </c>
      <c r="D90" s="11">
        <v>1</v>
      </c>
      <c r="E90" s="11">
        <v>3</v>
      </c>
      <c r="F90" s="11">
        <v>1</v>
      </c>
      <c r="G90" s="11">
        <v>6</v>
      </c>
      <c r="H90" s="11">
        <v>1</v>
      </c>
      <c r="I90" s="10"/>
      <c r="J90" s="7"/>
      <c r="K90" s="7"/>
      <c r="L90" s="7"/>
      <c r="M90" s="7"/>
      <c r="N90" s="7"/>
      <c r="O90" s="7" t="s">
        <v>310</v>
      </c>
      <c r="P90" s="6"/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0</v>
      </c>
      <c r="AA90" s="9">
        <v>0</v>
      </c>
      <c r="AB90" s="9">
        <v>0</v>
      </c>
    </row>
    <row r="91" spans="1:28" x14ac:dyDescent="0.2">
      <c r="A91" s="11" t="s">
        <v>504</v>
      </c>
      <c r="B91" s="11">
        <v>1</v>
      </c>
      <c r="C91" s="11">
        <v>3</v>
      </c>
      <c r="D91" s="11">
        <v>1</v>
      </c>
      <c r="E91" s="11">
        <v>3</v>
      </c>
      <c r="F91" s="11">
        <v>1</v>
      </c>
      <c r="G91" s="11">
        <v>6</v>
      </c>
      <c r="H91" s="11">
        <v>2</v>
      </c>
      <c r="I91" s="10"/>
      <c r="J91" s="7"/>
      <c r="K91" s="7"/>
      <c r="L91" s="7"/>
      <c r="M91" s="7"/>
      <c r="N91" s="7"/>
      <c r="O91" s="7" t="s">
        <v>308</v>
      </c>
      <c r="P91" s="6"/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</row>
    <row r="92" spans="1:28" x14ac:dyDescent="0.2">
      <c r="A92" s="11" t="s">
        <v>503</v>
      </c>
      <c r="B92" s="11">
        <v>1</v>
      </c>
      <c r="C92" s="11">
        <v>3</v>
      </c>
      <c r="D92" s="11">
        <v>1</v>
      </c>
      <c r="E92" s="11">
        <v>3</v>
      </c>
      <c r="F92" s="11">
        <v>1</v>
      </c>
      <c r="G92" s="11">
        <v>6</v>
      </c>
      <c r="H92" s="11">
        <v>50</v>
      </c>
      <c r="I92" s="10"/>
      <c r="J92" s="7"/>
      <c r="K92" s="7"/>
      <c r="L92" s="7"/>
      <c r="M92" s="7"/>
      <c r="N92" s="7"/>
      <c r="O92" s="7" t="s">
        <v>502</v>
      </c>
      <c r="P92" s="6"/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9">
        <v>0</v>
      </c>
      <c r="AA92" s="9">
        <v>0</v>
      </c>
      <c r="AB92" s="9">
        <v>0</v>
      </c>
    </row>
    <row r="93" spans="1:28" x14ac:dyDescent="0.2">
      <c r="A93" s="127" t="s">
        <v>501</v>
      </c>
      <c r="B93" s="127">
        <v>1</v>
      </c>
      <c r="C93" s="127">
        <v>3</v>
      </c>
      <c r="D93" s="127">
        <v>1</v>
      </c>
      <c r="E93" s="127">
        <v>3</v>
      </c>
      <c r="F93" s="127">
        <v>2</v>
      </c>
      <c r="G93" s="127">
        <v>0</v>
      </c>
      <c r="H93" s="127">
        <v>0</v>
      </c>
      <c r="I93" s="128"/>
      <c r="J93" s="129"/>
      <c r="K93" s="129"/>
      <c r="L93" s="129"/>
      <c r="M93" s="129" t="s">
        <v>323</v>
      </c>
      <c r="N93" s="129"/>
      <c r="O93" s="129"/>
      <c r="P93" s="130"/>
      <c r="Q93" s="131">
        <f t="shared" ref="Q93:V93" si="48">Q94+Q95+Q96+Q97</f>
        <v>0</v>
      </c>
      <c r="R93" s="131">
        <f t="shared" si="48"/>
        <v>0</v>
      </c>
      <c r="S93" s="131">
        <f t="shared" si="48"/>
        <v>0</v>
      </c>
      <c r="T93" s="131">
        <f t="shared" si="48"/>
        <v>0</v>
      </c>
      <c r="U93" s="131">
        <f t="shared" si="48"/>
        <v>0</v>
      </c>
      <c r="V93" s="131">
        <f t="shared" si="48"/>
        <v>0</v>
      </c>
      <c r="W93" s="131">
        <f t="shared" ref="W93:AB93" si="49">W94+W95+W96+W97</f>
        <v>0</v>
      </c>
      <c r="X93" s="131">
        <f t="shared" si="49"/>
        <v>0</v>
      </c>
      <c r="Y93" s="131">
        <f t="shared" si="49"/>
        <v>0</v>
      </c>
      <c r="Z93" s="131">
        <f t="shared" si="49"/>
        <v>0</v>
      </c>
      <c r="AA93" s="131">
        <f t="shared" si="49"/>
        <v>0</v>
      </c>
      <c r="AB93" s="131">
        <f t="shared" si="49"/>
        <v>0</v>
      </c>
    </row>
    <row r="94" spans="1:28" x14ac:dyDescent="0.2">
      <c r="A94" s="11" t="s">
        <v>500</v>
      </c>
      <c r="B94" s="11">
        <v>1</v>
      </c>
      <c r="C94" s="11">
        <v>3</v>
      </c>
      <c r="D94" s="11">
        <v>1</v>
      </c>
      <c r="E94" s="11">
        <v>3</v>
      </c>
      <c r="F94" s="11">
        <v>2</v>
      </c>
      <c r="G94" s="11">
        <v>1</v>
      </c>
      <c r="H94" s="11">
        <v>0</v>
      </c>
      <c r="I94" s="10"/>
      <c r="J94" s="7"/>
      <c r="K94" s="7"/>
      <c r="L94" s="7"/>
      <c r="M94" s="7"/>
      <c r="N94" s="7" t="s">
        <v>319</v>
      </c>
      <c r="O94" s="7"/>
      <c r="P94" s="6"/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</row>
    <row r="95" spans="1:28" x14ac:dyDescent="0.2">
      <c r="A95" s="11" t="s">
        <v>499</v>
      </c>
      <c r="B95" s="11">
        <v>1</v>
      </c>
      <c r="C95" s="11">
        <v>3</v>
      </c>
      <c r="D95" s="11">
        <v>1</v>
      </c>
      <c r="E95" s="11">
        <v>3</v>
      </c>
      <c r="F95" s="11">
        <v>2</v>
      </c>
      <c r="G95" s="11">
        <v>2</v>
      </c>
      <c r="H95" s="11">
        <v>0</v>
      </c>
      <c r="I95" s="10"/>
      <c r="J95" s="7"/>
      <c r="K95" s="7"/>
      <c r="L95" s="7"/>
      <c r="M95" s="7"/>
      <c r="N95" s="7" t="s">
        <v>317</v>
      </c>
      <c r="O95" s="7"/>
      <c r="P95" s="6"/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0</v>
      </c>
      <c r="AB95" s="9">
        <v>0</v>
      </c>
    </row>
    <row r="96" spans="1:28" x14ac:dyDescent="0.2">
      <c r="A96" s="11" t="s">
        <v>498</v>
      </c>
      <c r="B96" s="11">
        <v>1</v>
      </c>
      <c r="C96" s="11">
        <v>3</v>
      </c>
      <c r="D96" s="11">
        <v>1</v>
      </c>
      <c r="E96" s="11">
        <v>3</v>
      </c>
      <c r="F96" s="11">
        <v>2</v>
      </c>
      <c r="G96" s="11">
        <v>3</v>
      </c>
      <c r="H96" s="11">
        <v>0</v>
      </c>
      <c r="I96" s="10"/>
      <c r="J96" s="7"/>
      <c r="K96" s="7"/>
      <c r="L96" s="7"/>
      <c r="M96" s="7"/>
      <c r="N96" s="7" t="s">
        <v>315</v>
      </c>
      <c r="O96" s="7"/>
      <c r="P96" s="6"/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0</v>
      </c>
      <c r="AA96" s="9">
        <v>0</v>
      </c>
      <c r="AB96" s="9">
        <v>0</v>
      </c>
    </row>
    <row r="97" spans="1:28" x14ac:dyDescent="0.2">
      <c r="A97" s="127" t="s">
        <v>497</v>
      </c>
      <c r="B97" s="127">
        <v>1</v>
      </c>
      <c r="C97" s="127">
        <v>3</v>
      </c>
      <c r="D97" s="127">
        <v>1</v>
      </c>
      <c r="E97" s="127">
        <v>3</v>
      </c>
      <c r="F97" s="127">
        <v>2</v>
      </c>
      <c r="G97" s="127">
        <v>4</v>
      </c>
      <c r="H97" s="127">
        <v>0</v>
      </c>
      <c r="I97" s="128"/>
      <c r="J97" s="129"/>
      <c r="K97" s="129"/>
      <c r="L97" s="129"/>
      <c r="M97" s="129"/>
      <c r="N97" s="129" t="s">
        <v>306</v>
      </c>
      <c r="O97" s="129"/>
      <c r="P97" s="130"/>
      <c r="Q97" s="134">
        <f t="shared" ref="Q97:V97" si="50">+Q98+Q99+Q100</f>
        <v>0</v>
      </c>
      <c r="R97" s="134">
        <f t="shared" si="50"/>
        <v>0</v>
      </c>
      <c r="S97" s="134">
        <f t="shared" si="50"/>
        <v>0</v>
      </c>
      <c r="T97" s="134">
        <f t="shared" si="50"/>
        <v>0</v>
      </c>
      <c r="U97" s="134">
        <f t="shared" si="50"/>
        <v>0</v>
      </c>
      <c r="V97" s="134">
        <f t="shared" si="50"/>
        <v>0</v>
      </c>
      <c r="W97" s="134">
        <f t="shared" ref="W97:AB97" si="51">+W98+W99+W100</f>
        <v>0</v>
      </c>
      <c r="X97" s="134">
        <f t="shared" si="51"/>
        <v>0</v>
      </c>
      <c r="Y97" s="134">
        <f t="shared" si="51"/>
        <v>0</v>
      </c>
      <c r="Z97" s="134">
        <f t="shared" si="51"/>
        <v>0</v>
      </c>
      <c r="AA97" s="134">
        <f t="shared" si="51"/>
        <v>0</v>
      </c>
      <c r="AB97" s="134">
        <f t="shared" si="51"/>
        <v>0</v>
      </c>
    </row>
    <row r="98" spans="1:28" x14ac:dyDescent="0.2">
      <c r="A98" s="11" t="s">
        <v>496</v>
      </c>
      <c r="B98" s="11">
        <v>1</v>
      </c>
      <c r="C98" s="11">
        <v>3</v>
      </c>
      <c r="D98" s="11">
        <v>1</v>
      </c>
      <c r="E98" s="11">
        <v>3</v>
      </c>
      <c r="F98" s="11">
        <v>2</v>
      </c>
      <c r="G98" s="11">
        <v>4</v>
      </c>
      <c r="H98" s="11">
        <v>1</v>
      </c>
      <c r="I98" s="10"/>
      <c r="J98" s="7"/>
      <c r="K98" s="7"/>
      <c r="L98" s="7"/>
      <c r="M98" s="7"/>
      <c r="N98" s="7"/>
      <c r="O98" s="7" t="s">
        <v>310</v>
      </c>
      <c r="P98" s="6"/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</row>
    <row r="99" spans="1:28" x14ac:dyDescent="0.2">
      <c r="A99" s="11" t="s">
        <v>495</v>
      </c>
      <c r="B99" s="11">
        <v>1</v>
      </c>
      <c r="C99" s="11">
        <v>3</v>
      </c>
      <c r="D99" s="11">
        <v>1</v>
      </c>
      <c r="E99" s="11">
        <v>3</v>
      </c>
      <c r="F99" s="11">
        <v>2</v>
      </c>
      <c r="G99" s="11">
        <v>4</v>
      </c>
      <c r="H99" s="11">
        <v>2</v>
      </c>
      <c r="I99" s="10"/>
      <c r="J99" s="7"/>
      <c r="K99" s="7"/>
      <c r="L99" s="7"/>
      <c r="M99" s="7"/>
      <c r="N99" s="7"/>
      <c r="O99" s="7" t="s">
        <v>308</v>
      </c>
      <c r="P99" s="6"/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</row>
    <row r="100" spans="1:28" x14ac:dyDescent="0.2">
      <c r="A100" s="11" t="s">
        <v>494</v>
      </c>
      <c r="B100" s="11">
        <v>1</v>
      </c>
      <c r="C100" s="11">
        <v>3</v>
      </c>
      <c r="D100" s="11">
        <v>1</v>
      </c>
      <c r="E100" s="11">
        <v>3</v>
      </c>
      <c r="F100" s="11">
        <v>2</v>
      </c>
      <c r="G100" s="11">
        <v>4</v>
      </c>
      <c r="H100" s="11">
        <v>50</v>
      </c>
      <c r="I100" s="10"/>
      <c r="J100" s="7"/>
      <c r="K100" s="7"/>
      <c r="L100" s="7"/>
      <c r="M100" s="7"/>
      <c r="N100" s="7"/>
      <c r="O100" s="7" t="s">
        <v>306</v>
      </c>
      <c r="P100" s="6"/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</row>
    <row r="101" spans="1:28" x14ac:dyDescent="0.2">
      <c r="A101" s="127" t="s">
        <v>493</v>
      </c>
      <c r="B101" s="127">
        <v>1</v>
      </c>
      <c r="C101" s="127">
        <v>3</v>
      </c>
      <c r="D101" s="127">
        <v>50</v>
      </c>
      <c r="E101" s="127">
        <v>3</v>
      </c>
      <c r="F101" s="127">
        <v>0</v>
      </c>
      <c r="G101" s="127">
        <v>0</v>
      </c>
      <c r="H101" s="127">
        <v>0</v>
      </c>
      <c r="I101" s="128"/>
      <c r="J101" s="129"/>
      <c r="K101" s="129"/>
      <c r="L101" s="129" t="s">
        <v>492</v>
      </c>
      <c r="M101" s="129"/>
      <c r="N101" s="129"/>
      <c r="O101" s="129"/>
      <c r="P101" s="130"/>
      <c r="Q101" s="131">
        <f t="shared" ref="Q101:V101" si="52">+Q102+Q103</f>
        <v>0</v>
      </c>
      <c r="R101" s="131">
        <f t="shared" si="52"/>
        <v>0</v>
      </c>
      <c r="S101" s="131">
        <f t="shared" si="52"/>
        <v>0</v>
      </c>
      <c r="T101" s="131">
        <f t="shared" si="52"/>
        <v>0</v>
      </c>
      <c r="U101" s="131">
        <f t="shared" si="52"/>
        <v>0</v>
      </c>
      <c r="V101" s="131">
        <f t="shared" si="52"/>
        <v>0</v>
      </c>
      <c r="W101" s="131">
        <f t="shared" ref="W101:AB101" si="53">+W102+W103</f>
        <v>0</v>
      </c>
      <c r="X101" s="131">
        <f t="shared" si="53"/>
        <v>0</v>
      </c>
      <c r="Y101" s="131">
        <f t="shared" si="53"/>
        <v>0</v>
      </c>
      <c r="Z101" s="131">
        <f t="shared" si="53"/>
        <v>0</v>
      </c>
      <c r="AA101" s="131">
        <f t="shared" si="53"/>
        <v>0</v>
      </c>
      <c r="AB101" s="131">
        <f t="shared" si="53"/>
        <v>0</v>
      </c>
    </row>
    <row r="102" spans="1:28" x14ac:dyDescent="0.2">
      <c r="A102" s="11" t="s">
        <v>491</v>
      </c>
      <c r="B102" s="11">
        <v>1</v>
      </c>
      <c r="C102" s="11">
        <v>3</v>
      </c>
      <c r="D102" s="11">
        <v>50</v>
      </c>
      <c r="E102" s="11">
        <v>3</v>
      </c>
      <c r="F102" s="11">
        <v>1</v>
      </c>
      <c r="G102" s="11">
        <v>0</v>
      </c>
      <c r="H102" s="11">
        <v>0</v>
      </c>
      <c r="I102" s="10"/>
      <c r="J102" s="7"/>
      <c r="K102" s="7"/>
      <c r="L102" s="7"/>
      <c r="M102" s="7" t="s">
        <v>138</v>
      </c>
      <c r="N102" s="7"/>
      <c r="O102" s="7"/>
      <c r="P102" s="6"/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9">
        <v>0</v>
      </c>
    </row>
    <row r="103" spans="1:28" x14ac:dyDescent="0.2">
      <c r="A103" s="11" t="s">
        <v>490</v>
      </c>
      <c r="B103" s="11">
        <v>1</v>
      </c>
      <c r="C103" s="11">
        <v>3</v>
      </c>
      <c r="D103" s="11">
        <v>50</v>
      </c>
      <c r="E103" s="11">
        <v>3</v>
      </c>
      <c r="F103" s="11">
        <v>2</v>
      </c>
      <c r="G103" s="11">
        <v>0</v>
      </c>
      <c r="H103" s="11">
        <v>0</v>
      </c>
      <c r="I103" s="10"/>
      <c r="J103" s="7"/>
      <c r="K103" s="7"/>
      <c r="L103" s="7"/>
      <c r="M103" s="7" t="s">
        <v>136</v>
      </c>
      <c r="N103" s="7"/>
      <c r="O103" s="7"/>
      <c r="P103" s="6"/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0</v>
      </c>
      <c r="AB103" s="9">
        <v>0</v>
      </c>
    </row>
    <row r="104" spans="1:28" x14ac:dyDescent="0.2">
      <c r="A104" s="127" t="s">
        <v>489</v>
      </c>
      <c r="B104" s="127">
        <v>1</v>
      </c>
      <c r="C104" s="127">
        <v>3</v>
      </c>
      <c r="D104" s="127">
        <v>1</v>
      </c>
      <c r="E104" s="127">
        <v>4</v>
      </c>
      <c r="F104" s="127">
        <v>0</v>
      </c>
      <c r="G104" s="127">
        <v>0</v>
      </c>
      <c r="H104" s="127">
        <v>0</v>
      </c>
      <c r="I104" s="128"/>
      <c r="J104" s="129"/>
      <c r="K104" s="129"/>
      <c r="L104" s="132" t="s">
        <v>304</v>
      </c>
      <c r="M104" s="129"/>
      <c r="N104" s="129"/>
      <c r="O104" s="129"/>
      <c r="P104" s="130"/>
      <c r="Q104" s="135">
        <f t="shared" ref="Q104:V104" si="54">+Q105+Q106</f>
        <v>0</v>
      </c>
      <c r="R104" s="135">
        <f t="shared" si="54"/>
        <v>0</v>
      </c>
      <c r="S104" s="135">
        <f t="shared" si="54"/>
        <v>0</v>
      </c>
      <c r="T104" s="135">
        <f t="shared" si="54"/>
        <v>0</v>
      </c>
      <c r="U104" s="135">
        <f t="shared" si="54"/>
        <v>0</v>
      </c>
      <c r="V104" s="135">
        <f t="shared" si="54"/>
        <v>0</v>
      </c>
      <c r="W104" s="135">
        <f t="shared" ref="W104:AB104" si="55">+W105+W106</f>
        <v>0</v>
      </c>
      <c r="X104" s="135">
        <f t="shared" si="55"/>
        <v>0</v>
      </c>
      <c r="Y104" s="135">
        <f t="shared" si="55"/>
        <v>0</v>
      </c>
      <c r="Z104" s="135">
        <f t="shared" si="55"/>
        <v>0</v>
      </c>
      <c r="AA104" s="135">
        <f t="shared" si="55"/>
        <v>0</v>
      </c>
      <c r="AB104" s="135">
        <f t="shared" si="55"/>
        <v>0</v>
      </c>
    </row>
    <row r="105" spans="1:28" x14ac:dyDescent="0.2">
      <c r="A105" s="97" t="s">
        <v>488</v>
      </c>
      <c r="B105" s="97">
        <v>1</v>
      </c>
      <c r="C105" s="97">
        <v>3</v>
      </c>
      <c r="D105" s="97">
        <v>1</v>
      </c>
      <c r="E105" s="97">
        <v>4</v>
      </c>
      <c r="F105" s="97">
        <v>1</v>
      </c>
      <c r="G105" s="97">
        <v>1</v>
      </c>
      <c r="H105" s="97">
        <v>0</v>
      </c>
      <c r="I105" s="10"/>
      <c r="J105" s="7"/>
      <c r="K105" s="7"/>
      <c r="L105" s="7"/>
      <c r="M105" s="98" t="s">
        <v>138</v>
      </c>
      <c r="N105" s="7"/>
      <c r="O105" s="7"/>
      <c r="P105" s="6"/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0</v>
      </c>
      <c r="AB105" s="9">
        <v>0</v>
      </c>
    </row>
    <row r="106" spans="1:28" x14ac:dyDescent="0.2">
      <c r="A106" s="97" t="s">
        <v>487</v>
      </c>
      <c r="B106" s="97">
        <v>1</v>
      </c>
      <c r="C106" s="97">
        <v>3</v>
      </c>
      <c r="D106" s="97">
        <v>1</v>
      </c>
      <c r="E106" s="97">
        <v>4</v>
      </c>
      <c r="F106" s="97">
        <v>1</v>
      </c>
      <c r="G106" s="97">
        <v>2</v>
      </c>
      <c r="H106" s="97">
        <v>0</v>
      </c>
      <c r="I106" s="10"/>
      <c r="J106" s="7"/>
      <c r="K106" s="7"/>
      <c r="L106" s="7"/>
      <c r="M106" s="98" t="s">
        <v>136</v>
      </c>
      <c r="N106" s="7"/>
      <c r="O106" s="7"/>
      <c r="P106" s="6"/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</row>
    <row r="107" spans="1:28" x14ac:dyDescent="0.2">
      <c r="A107" s="127" t="s">
        <v>486</v>
      </c>
      <c r="B107" s="127">
        <v>1</v>
      </c>
      <c r="C107" s="127">
        <v>4</v>
      </c>
      <c r="D107" s="127">
        <v>0</v>
      </c>
      <c r="E107" s="127">
        <v>0</v>
      </c>
      <c r="F107" s="127">
        <v>0</v>
      </c>
      <c r="G107" s="127">
        <v>0</v>
      </c>
      <c r="H107" s="127">
        <v>0</v>
      </c>
      <c r="I107" s="128"/>
      <c r="J107" s="124" t="s">
        <v>485</v>
      </c>
      <c r="K107" s="129"/>
      <c r="L107" s="129"/>
      <c r="M107" s="129"/>
      <c r="N107" s="129"/>
      <c r="O107" s="129"/>
      <c r="P107" s="130"/>
      <c r="Q107" s="136">
        <f t="shared" ref="Q107:V107" si="56">+Q108</f>
        <v>0</v>
      </c>
      <c r="R107" s="136">
        <f t="shared" si="56"/>
        <v>0</v>
      </c>
      <c r="S107" s="136">
        <f t="shared" si="56"/>
        <v>0</v>
      </c>
      <c r="T107" s="136">
        <f t="shared" si="56"/>
        <v>0</v>
      </c>
      <c r="U107" s="136">
        <f t="shared" si="56"/>
        <v>0</v>
      </c>
      <c r="V107" s="136">
        <f t="shared" si="56"/>
        <v>0</v>
      </c>
      <c r="W107" s="136">
        <f t="shared" ref="W107:AB107" si="57">+W108</f>
        <v>0</v>
      </c>
      <c r="X107" s="136">
        <f t="shared" si="57"/>
        <v>0</v>
      </c>
      <c r="Y107" s="136">
        <f t="shared" si="57"/>
        <v>0</v>
      </c>
      <c r="Z107" s="136">
        <f t="shared" si="57"/>
        <v>0</v>
      </c>
      <c r="AA107" s="136">
        <f t="shared" si="57"/>
        <v>0</v>
      </c>
      <c r="AB107" s="136">
        <f t="shared" si="57"/>
        <v>0</v>
      </c>
    </row>
    <row r="108" spans="1:28" x14ac:dyDescent="0.2">
      <c r="A108" s="127" t="s">
        <v>484</v>
      </c>
      <c r="B108" s="127">
        <v>1</v>
      </c>
      <c r="C108" s="127">
        <v>4</v>
      </c>
      <c r="D108" s="127">
        <v>1</v>
      </c>
      <c r="E108" s="127">
        <v>0</v>
      </c>
      <c r="F108" s="127">
        <v>0</v>
      </c>
      <c r="G108" s="127">
        <v>0</v>
      </c>
      <c r="H108" s="127">
        <v>0</v>
      </c>
      <c r="I108" s="128"/>
      <c r="J108" s="129"/>
      <c r="K108" s="129" t="s">
        <v>483</v>
      </c>
      <c r="L108" s="129"/>
      <c r="M108" s="129"/>
      <c r="N108" s="129"/>
      <c r="O108" s="129"/>
      <c r="P108" s="130"/>
      <c r="Q108" s="134">
        <f t="shared" ref="Q108:V108" si="58">+Q109+Q110</f>
        <v>0</v>
      </c>
      <c r="R108" s="134">
        <f t="shared" si="58"/>
        <v>0</v>
      </c>
      <c r="S108" s="134">
        <f t="shared" si="58"/>
        <v>0</v>
      </c>
      <c r="T108" s="134">
        <f t="shared" si="58"/>
        <v>0</v>
      </c>
      <c r="U108" s="134">
        <f t="shared" si="58"/>
        <v>0</v>
      </c>
      <c r="V108" s="134">
        <f t="shared" si="58"/>
        <v>0</v>
      </c>
      <c r="W108" s="134">
        <f t="shared" ref="W108:AB108" si="59">+W109+W110</f>
        <v>0</v>
      </c>
      <c r="X108" s="134">
        <f t="shared" si="59"/>
        <v>0</v>
      </c>
      <c r="Y108" s="134">
        <f t="shared" si="59"/>
        <v>0</v>
      </c>
      <c r="Z108" s="134">
        <f t="shared" si="59"/>
        <v>0</v>
      </c>
      <c r="AA108" s="134">
        <f t="shared" si="59"/>
        <v>0</v>
      </c>
      <c r="AB108" s="134">
        <f t="shared" si="59"/>
        <v>0</v>
      </c>
    </row>
    <row r="109" spans="1:28" x14ac:dyDescent="0.2">
      <c r="A109" s="11" t="s">
        <v>482</v>
      </c>
      <c r="B109" s="11">
        <v>1</v>
      </c>
      <c r="C109" s="11">
        <v>4</v>
      </c>
      <c r="D109" s="11">
        <v>1</v>
      </c>
      <c r="E109" s="11">
        <v>1</v>
      </c>
      <c r="F109" s="11">
        <v>0</v>
      </c>
      <c r="G109" s="11">
        <v>0</v>
      </c>
      <c r="H109" s="11">
        <v>0</v>
      </c>
      <c r="I109" s="10"/>
      <c r="J109" s="7"/>
      <c r="K109" s="7"/>
      <c r="L109" s="7" t="s">
        <v>481</v>
      </c>
      <c r="M109" s="7"/>
      <c r="N109" s="7"/>
      <c r="O109" s="7"/>
      <c r="P109" s="6"/>
      <c r="Q109" s="9">
        <v>0</v>
      </c>
      <c r="R109" s="9">
        <v>0</v>
      </c>
      <c r="S109" s="9">
        <v>0</v>
      </c>
      <c r="T109" s="9">
        <v>0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0</v>
      </c>
      <c r="AB109" s="9">
        <v>0</v>
      </c>
    </row>
    <row r="110" spans="1:28" x14ac:dyDescent="0.2">
      <c r="A110" s="11" t="s">
        <v>480</v>
      </c>
      <c r="B110" s="11">
        <v>1</v>
      </c>
      <c r="C110" s="11">
        <v>4</v>
      </c>
      <c r="D110" s="11">
        <v>1</v>
      </c>
      <c r="E110" s="11">
        <v>2</v>
      </c>
      <c r="F110" s="11">
        <v>0</v>
      </c>
      <c r="G110" s="11">
        <v>0</v>
      </c>
      <c r="H110" s="11">
        <v>0</v>
      </c>
      <c r="I110" s="10"/>
      <c r="J110" s="7"/>
      <c r="K110" s="7"/>
      <c r="L110" s="7" t="s">
        <v>479</v>
      </c>
      <c r="M110" s="7"/>
      <c r="N110" s="8"/>
      <c r="O110" s="7"/>
      <c r="P110" s="6"/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</row>
    <row r="111" spans="1:28" x14ac:dyDescent="0.2">
      <c r="A111" s="122" t="s">
        <v>478</v>
      </c>
      <c r="B111" s="122">
        <v>2</v>
      </c>
      <c r="C111" s="122">
        <v>0</v>
      </c>
      <c r="D111" s="122">
        <v>0</v>
      </c>
      <c r="E111" s="122">
        <v>0</v>
      </c>
      <c r="F111" s="122">
        <v>0</v>
      </c>
      <c r="G111" s="122">
        <v>0</v>
      </c>
      <c r="H111" s="122">
        <v>0</v>
      </c>
      <c r="I111" s="123" t="s">
        <v>477</v>
      </c>
      <c r="J111" s="124"/>
      <c r="K111" s="124"/>
      <c r="L111" s="124"/>
      <c r="M111" s="124"/>
      <c r="N111" s="124"/>
      <c r="O111" s="124"/>
      <c r="P111" s="125"/>
      <c r="Q111" s="126">
        <f t="shared" ref="Q111:V111" si="60">Q112+Q160+Q167+Q181+Q203+Q206+Q216+Q219+Q222+Q225+Q228+Q256+Q267+Q293</f>
        <v>328379057.28000009</v>
      </c>
      <c r="R111" s="126">
        <f t="shared" si="60"/>
        <v>327974074.64999998</v>
      </c>
      <c r="S111" s="126">
        <f t="shared" si="60"/>
        <v>330868760.01999998</v>
      </c>
      <c r="T111" s="126">
        <f t="shared" si="60"/>
        <v>280570329.90999997</v>
      </c>
      <c r="U111" s="126">
        <f t="shared" si="60"/>
        <v>306352227.64000005</v>
      </c>
      <c r="V111" s="126">
        <f t="shared" si="60"/>
        <v>335309414.59999996</v>
      </c>
      <c r="W111" s="126">
        <f t="shared" ref="W111:AB111" si="61">W112+W160+W167+W181+W203+W206+W216+W219+W222+W225+W228+W256+W267+W293</f>
        <v>0</v>
      </c>
      <c r="X111" s="126">
        <f t="shared" si="61"/>
        <v>0</v>
      </c>
      <c r="Y111" s="126">
        <f t="shared" si="61"/>
        <v>0</v>
      </c>
      <c r="Z111" s="126">
        <f t="shared" si="61"/>
        <v>0</v>
      </c>
      <c r="AA111" s="126">
        <f t="shared" si="61"/>
        <v>0</v>
      </c>
      <c r="AB111" s="126">
        <f t="shared" si="61"/>
        <v>0</v>
      </c>
    </row>
    <row r="112" spans="1:28" x14ac:dyDescent="0.2">
      <c r="A112" s="122" t="s">
        <v>476</v>
      </c>
      <c r="B112" s="122">
        <v>2</v>
      </c>
      <c r="C112" s="122">
        <v>1</v>
      </c>
      <c r="D112" s="122">
        <v>0</v>
      </c>
      <c r="E112" s="122">
        <v>0</v>
      </c>
      <c r="F112" s="122">
        <v>0</v>
      </c>
      <c r="G112" s="122">
        <v>0</v>
      </c>
      <c r="H112" s="122">
        <v>0</v>
      </c>
      <c r="I112" s="123"/>
      <c r="J112" s="124" t="s">
        <v>475</v>
      </c>
      <c r="K112" s="124"/>
      <c r="L112" s="124"/>
      <c r="M112" s="124"/>
      <c r="N112" s="124"/>
      <c r="O112" s="124"/>
      <c r="P112" s="125"/>
      <c r="Q112" s="126">
        <f t="shared" ref="Q112:V112" si="62">+Q113+Q122+Q133+Q143+Q154+Q159</f>
        <v>223703258.65000004</v>
      </c>
      <c r="R112" s="126">
        <f t="shared" si="62"/>
        <v>218104917.00999999</v>
      </c>
      <c r="S112" s="126">
        <f t="shared" si="62"/>
        <v>216850720.86000001</v>
      </c>
      <c r="T112" s="126">
        <f t="shared" si="62"/>
        <v>155371726.31999999</v>
      </c>
      <c r="U112" s="126">
        <f t="shared" si="62"/>
        <v>198611565.05000001</v>
      </c>
      <c r="V112" s="126">
        <f t="shared" si="62"/>
        <v>209139483.70999998</v>
      </c>
      <c r="W112" s="126">
        <f t="shared" ref="W112:AB112" si="63">+W113+W122+W133+W143+W154+W159</f>
        <v>0</v>
      </c>
      <c r="X112" s="126">
        <f t="shared" si="63"/>
        <v>0</v>
      </c>
      <c r="Y112" s="126">
        <f t="shared" si="63"/>
        <v>0</v>
      </c>
      <c r="Z112" s="126">
        <f t="shared" si="63"/>
        <v>0</v>
      </c>
      <c r="AA112" s="126">
        <f t="shared" si="63"/>
        <v>0</v>
      </c>
      <c r="AB112" s="126">
        <f t="shared" si="63"/>
        <v>0</v>
      </c>
    </row>
    <row r="113" spans="1:28" x14ac:dyDescent="0.2">
      <c r="A113" s="127" t="s">
        <v>474</v>
      </c>
      <c r="B113" s="127">
        <v>2</v>
      </c>
      <c r="C113" s="127">
        <v>1</v>
      </c>
      <c r="D113" s="127">
        <v>1</v>
      </c>
      <c r="E113" s="127">
        <v>0</v>
      </c>
      <c r="F113" s="127">
        <v>0</v>
      </c>
      <c r="G113" s="127">
        <v>0</v>
      </c>
      <c r="H113" s="127">
        <v>0</v>
      </c>
      <c r="I113" s="128"/>
      <c r="J113" s="129"/>
      <c r="K113" s="129" t="s">
        <v>68</v>
      </c>
      <c r="L113" s="129"/>
      <c r="M113" s="129"/>
      <c r="N113" s="129"/>
      <c r="O113" s="129"/>
      <c r="P113" s="137"/>
      <c r="Q113" s="131">
        <f t="shared" ref="Q113:V113" si="64">+Q114+Q115+Q116+Q117+Q118+Q119+Q120+Q121</f>
        <v>209886989.60000002</v>
      </c>
      <c r="R113" s="131">
        <f t="shared" si="64"/>
        <v>94084415.349999994</v>
      </c>
      <c r="S113" s="131">
        <f t="shared" si="64"/>
        <v>156563795.84</v>
      </c>
      <c r="T113" s="131">
        <f t="shared" si="64"/>
        <v>82906405.379999995</v>
      </c>
      <c r="U113" s="131">
        <f t="shared" si="64"/>
        <v>122612459.84</v>
      </c>
      <c r="V113" s="131">
        <f t="shared" si="64"/>
        <v>110928196.94999999</v>
      </c>
      <c r="W113" s="131">
        <f t="shared" ref="W113:AB113" si="65">+W114+W115+W116+W117+W118+W119+W120+W121</f>
        <v>0</v>
      </c>
      <c r="X113" s="131">
        <f t="shared" si="65"/>
        <v>0</v>
      </c>
      <c r="Y113" s="131">
        <f t="shared" si="65"/>
        <v>0</v>
      </c>
      <c r="Z113" s="131">
        <f t="shared" si="65"/>
        <v>0</v>
      </c>
      <c r="AA113" s="131">
        <f t="shared" si="65"/>
        <v>0</v>
      </c>
      <c r="AB113" s="131">
        <f t="shared" si="65"/>
        <v>0</v>
      </c>
    </row>
    <row r="114" spans="1:28" x14ac:dyDescent="0.2">
      <c r="A114" s="11" t="s">
        <v>473</v>
      </c>
      <c r="B114" s="11">
        <v>2</v>
      </c>
      <c r="C114" s="11">
        <v>1</v>
      </c>
      <c r="D114" s="11">
        <v>1</v>
      </c>
      <c r="E114" s="11">
        <v>1</v>
      </c>
      <c r="F114" s="11">
        <v>1</v>
      </c>
      <c r="G114" s="11">
        <v>0</v>
      </c>
      <c r="H114" s="11">
        <v>0</v>
      </c>
      <c r="I114" s="10"/>
      <c r="J114" s="7"/>
      <c r="K114" s="7"/>
      <c r="L114" s="7" t="s">
        <v>472</v>
      </c>
      <c r="M114" s="8"/>
      <c r="N114" s="7"/>
      <c r="O114" s="7"/>
      <c r="P114" s="13"/>
      <c r="Q114" s="9">
        <v>45316449.810000002</v>
      </c>
      <c r="R114" s="9">
        <v>28508188.039999999</v>
      </c>
      <c r="S114" s="9">
        <v>27802073.390000001</v>
      </c>
      <c r="T114" s="9">
        <v>28156140.890000001</v>
      </c>
      <c r="U114" s="9">
        <v>28519313.050000001</v>
      </c>
      <c r="V114" s="9">
        <v>27548187.68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</row>
    <row r="115" spans="1:28" x14ac:dyDescent="0.2">
      <c r="A115" s="11" t="s">
        <v>471</v>
      </c>
      <c r="B115" s="11">
        <v>2</v>
      </c>
      <c r="C115" s="11">
        <v>1</v>
      </c>
      <c r="D115" s="11">
        <v>1</v>
      </c>
      <c r="E115" s="11">
        <v>1</v>
      </c>
      <c r="F115" s="11">
        <v>2</v>
      </c>
      <c r="G115" s="11">
        <v>0</v>
      </c>
      <c r="H115" s="11">
        <v>0</v>
      </c>
      <c r="I115" s="10"/>
      <c r="J115" s="7"/>
      <c r="K115" s="7"/>
      <c r="L115" s="7" t="s">
        <v>470</v>
      </c>
      <c r="M115" s="8"/>
      <c r="N115" s="7"/>
      <c r="O115" s="7"/>
      <c r="P115" s="13"/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0</v>
      </c>
      <c r="AB115" s="9">
        <v>0</v>
      </c>
    </row>
    <row r="116" spans="1:28" x14ac:dyDescent="0.2">
      <c r="A116" s="11" t="s">
        <v>469</v>
      </c>
      <c r="B116" s="11">
        <v>2</v>
      </c>
      <c r="C116" s="11">
        <v>1</v>
      </c>
      <c r="D116" s="11">
        <v>1</v>
      </c>
      <c r="E116" s="11">
        <v>1</v>
      </c>
      <c r="F116" s="11">
        <v>3</v>
      </c>
      <c r="G116" s="11">
        <v>0</v>
      </c>
      <c r="H116" s="11">
        <v>0</v>
      </c>
      <c r="I116" s="10"/>
      <c r="J116" s="7"/>
      <c r="K116" s="7"/>
      <c r="L116" s="7" t="s">
        <v>468</v>
      </c>
      <c r="M116" s="8"/>
      <c r="N116" s="7"/>
      <c r="O116" s="7"/>
      <c r="P116" s="13"/>
      <c r="Q116" s="9">
        <v>30980632.420000002</v>
      </c>
      <c r="R116" s="9">
        <v>5969360.5099999998</v>
      </c>
      <c r="S116" s="9">
        <v>6492020.9800000004</v>
      </c>
      <c r="T116" s="9">
        <v>6658557.8200000003</v>
      </c>
      <c r="U116" s="9">
        <v>7979375.3600000003</v>
      </c>
      <c r="V116" s="9">
        <v>8577332.3699999992</v>
      </c>
      <c r="W116" s="9">
        <v>0</v>
      </c>
      <c r="X116" s="9">
        <v>0</v>
      </c>
      <c r="Y116" s="9">
        <v>0</v>
      </c>
      <c r="Z116" s="9">
        <v>0</v>
      </c>
      <c r="AA116" s="9">
        <v>0</v>
      </c>
      <c r="AB116" s="9">
        <v>0</v>
      </c>
    </row>
    <row r="117" spans="1:28" x14ac:dyDescent="0.2">
      <c r="A117" s="11" t="s">
        <v>467</v>
      </c>
      <c r="B117" s="11">
        <v>2</v>
      </c>
      <c r="C117" s="11">
        <v>1</v>
      </c>
      <c r="D117" s="11">
        <v>1</v>
      </c>
      <c r="E117" s="11">
        <v>1</v>
      </c>
      <c r="F117" s="11">
        <v>4</v>
      </c>
      <c r="G117" s="11">
        <v>0</v>
      </c>
      <c r="H117" s="11">
        <v>0</v>
      </c>
      <c r="I117" s="10"/>
      <c r="J117" s="7"/>
      <c r="K117" s="7"/>
      <c r="L117" s="7" t="s">
        <v>466</v>
      </c>
      <c r="M117" s="8"/>
      <c r="N117" s="7"/>
      <c r="O117" s="8"/>
      <c r="P117" s="13"/>
      <c r="Q117" s="9">
        <v>23107365.309999999</v>
      </c>
      <c r="R117" s="9">
        <v>6211229.4100000001</v>
      </c>
      <c r="S117" s="9">
        <v>26008763.93</v>
      </c>
      <c r="T117" s="9">
        <v>6107286.7999999998</v>
      </c>
      <c r="U117" s="9">
        <v>23916917.690000001</v>
      </c>
      <c r="V117" s="9">
        <v>9729579.7699999996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</row>
    <row r="118" spans="1:28" x14ac:dyDescent="0.2">
      <c r="A118" s="11" t="s">
        <v>465</v>
      </c>
      <c r="B118" s="11">
        <v>2</v>
      </c>
      <c r="C118" s="11">
        <v>1</v>
      </c>
      <c r="D118" s="11">
        <v>1</v>
      </c>
      <c r="E118" s="11">
        <v>1</v>
      </c>
      <c r="F118" s="11">
        <v>5</v>
      </c>
      <c r="G118" s="11">
        <v>0</v>
      </c>
      <c r="H118" s="11">
        <v>0</v>
      </c>
      <c r="I118" s="10"/>
      <c r="J118" s="7"/>
      <c r="K118" s="7"/>
      <c r="L118" s="7" t="s">
        <v>464</v>
      </c>
      <c r="M118" s="8"/>
      <c r="N118" s="7"/>
      <c r="O118" s="7"/>
      <c r="P118" s="13"/>
      <c r="Q118" s="9">
        <v>110482542.06</v>
      </c>
      <c r="R118" s="9">
        <v>53395637.390000001</v>
      </c>
      <c r="S118" s="9">
        <v>94868942.340000004</v>
      </c>
      <c r="T118" s="9">
        <v>41556448.270000003</v>
      </c>
      <c r="U118" s="9">
        <v>62196853.740000002</v>
      </c>
      <c r="V118" s="9">
        <v>65073097.130000003</v>
      </c>
      <c r="W118" s="9">
        <v>0</v>
      </c>
      <c r="X118" s="9">
        <v>0</v>
      </c>
      <c r="Y118" s="9">
        <v>0</v>
      </c>
      <c r="Z118" s="9">
        <v>0</v>
      </c>
      <c r="AA118" s="9">
        <v>0</v>
      </c>
      <c r="AB118" s="9">
        <v>0</v>
      </c>
    </row>
    <row r="119" spans="1:28" x14ac:dyDescent="0.2">
      <c r="A119" s="11" t="s">
        <v>463</v>
      </c>
      <c r="B119" s="11">
        <v>2</v>
      </c>
      <c r="C119" s="11">
        <v>1</v>
      </c>
      <c r="D119" s="11">
        <v>1</v>
      </c>
      <c r="E119" s="11">
        <v>1</v>
      </c>
      <c r="F119" s="11">
        <v>6</v>
      </c>
      <c r="G119" s="11">
        <v>0</v>
      </c>
      <c r="H119" s="11">
        <v>0</v>
      </c>
      <c r="I119" s="10"/>
      <c r="J119" s="7"/>
      <c r="K119" s="7"/>
      <c r="L119" s="7" t="s">
        <v>462</v>
      </c>
      <c r="M119" s="8"/>
      <c r="N119" s="8"/>
      <c r="O119" s="7"/>
      <c r="P119" s="13"/>
      <c r="Q119" s="9">
        <v>0</v>
      </c>
      <c r="R119" s="9">
        <v>0</v>
      </c>
      <c r="S119" s="9">
        <v>0</v>
      </c>
      <c r="T119" s="9"/>
      <c r="U119" s="9">
        <v>0</v>
      </c>
      <c r="V119" s="9"/>
      <c r="W119" s="9">
        <v>0</v>
      </c>
      <c r="X119" s="9">
        <v>0</v>
      </c>
      <c r="Y119" s="9">
        <v>0</v>
      </c>
      <c r="Z119" s="9">
        <v>0</v>
      </c>
      <c r="AA119" s="9">
        <v>0</v>
      </c>
      <c r="AB119" s="9">
        <v>0</v>
      </c>
    </row>
    <row r="120" spans="1:28" x14ac:dyDescent="0.2">
      <c r="A120" s="11" t="s">
        <v>461</v>
      </c>
      <c r="B120" s="11">
        <v>2</v>
      </c>
      <c r="C120" s="11">
        <v>1</v>
      </c>
      <c r="D120" s="11">
        <v>1</v>
      </c>
      <c r="E120" s="11">
        <v>1</v>
      </c>
      <c r="F120" s="11">
        <v>7</v>
      </c>
      <c r="G120" s="11">
        <v>0</v>
      </c>
      <c r="H120" s="11">
        <v>0</v>
      </c>
      <c r="I120" s="10"/>
      <c r="J120" s="7"/>
      <c r="K120" s="7"/>
      <c r="L120" s="7" t="s">
        <v>460</v>
      </c>
      <c r="M120" s="8"/>
      <c r="N120" s="7"/>
      <c r="O120" s="7"/>
      <c r="P120" s="13"/>
      <c r="Q120" s="9">
        <v>0</v>
      </c>
      <c r="R120" s="9">
        <v>0</v>
      </c>
      <c r="S120" s="9">
        <v>1391995.2</v>
      </c>
      <c r="T120" s="9">
        <v>427971.6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  <c r="Z120" s="9">
        <v>0</v>
      </c>
      <c r="AA120" s="9">
        <v>0</v>
      </c>
      <c r="AB120" s="9">
        <v>0</v>
      </c>
    </row>
    <row r="121" spans="1:28" x14ac:dyDescent="0.2">
      <c r="A121" s="11" t="s">
        <v>459</v>
      </c>
      <c r="B121" s="11">
        <v>2</v>
      </c>
      <c r="C121" s="11">
        <v>1</v>
      </c>
      <c r="D121" s="11">
        <v>1</v>
      </c>
      <c r="E121" s="11">
        <v>1</v>
      </c>
      <c r="F121" s="11">
        <v>8</v>
      </c>
      <c r="G121" s="11">
        <v>0</v>
      </c>
      <c r="H121" s="11">
        <v>0</v>
      </c>
      <c r="I121" s="10"/>
      <c r="J121" s="7"/>
      <c r="K121" s="7"/>
      <c r="L121" s="7" t="s">
        <v>458</v>
      </c>
      <c r="M121" s="8"/>
      <c r="N121" s="8"/>
      <c r="O121" s="7"/>
      <c r="P121" s="13"/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0</v>
      </c>
      <c r="X121" s="9">
        <v>0</v>
      </c>
      <c r="Y121" s="9">
        <v>0</v>
      </c>
      <c r="Z121" s="9">
        <v>0</v>
      </c>
      <c r="AA121" s="9">
        <v>0</v>
      </c>
      <c r="AB121" s="9">
        <v>0</v>
      </c>
    </row>
    <row r="122" spans="1:28" x14ac:dyDescent="0.2">
      <c r="A122" s="127" t="s">
        <v>457</v>
      </c>
      <c r="B122" s="127">
        <v>2</v>
      </c>
      <c r="C122" s="127">
        <v>1</v>
      </c>
      <c r="D122" s="127">
        <v>2</v>
      </c>
      <c r="E122" s="127">
        <v>0</v>
      </c>
      <c r="F122" s="127">
        <v>0</v>
      </c>
      <c r="G122" s="127">
        <v>0</v>
      </c>
      <c r="H122" s="127">
        <v>0</v>
      </c>
      <c r="I122" s="128"/>
      <c r="J122" s="129"/>
      <c r="K122" s="129" t="s">
        <v>456</v>
      </c>
      <c r="L122" s="129"/>
      <c r="M122" s="129"/>
      <c r="N122" s="129"/>
      <c r="O122" s="129"/>
      <c r="P122" s="137"/>
      <c r="Q122" s="131">
        <f t="shared" ref="Q122:V122" si="66">+Q123+Q124+Q125+Q126+Q127+Q128+Q129+Q130+Q131+Q132</f>
        <v>70458.66</v>
      </c>
      <c r="R122" s="131">
        <f t="shared" si="66"/>
        <v>237658.46999999997</v>
      </c>
      <c r="S122" s="131">
        <f t="shared" si="66"/>
        <v>340173.95999999996</v>
      </c>
      <c r="T122" s="131">
        <f t="shared" si="66"/>
        <v>673072.8</v>
      </c>
      <c r="U122" s="131">
        <f t="shared" si="66"/>
        <v>394277.49</v>
      </c>
      <c r="V122" s="131">
        <f t="shared" si="66"/>
        <v>626773.15</v>
      </c>
      <c r="W122" s="131">
        <f t="shared" ref="W122:AB122" si="67">+W123+W124+W125+W126+W127+W128+W129+W130+W131+W132</f>
        <v>0</v>
      </c>
      <c r="X122" s="131">
        <f t="shared" si="67"/>
        <v>0</v>
      </c>
      <c r="Y122" s="131">
        <f t="shared" si="67"/>
        <v>0</v>
      </c>
      <c r="Z122" s="131">
        <f t="shared" si="67"/>
        <v>0</v>
      </c>
      <c r="AA122" s="131">
        <f t="shared" si="67"/>
        <v>0</v>
      </c>
      <c r="AB122" s="131">
        <f t="shared" si="67"/>
        <v>0</v>
      </c>
    </row>
    <row r="123" spans="1:28" x14ac:dyDescent="0.2">
      <c r="A123" s="11" t="s">
        <v>455</v>
      </c>
      <c r="B123" s="11">
        <v>2</v>
      </c>
      <c r="C123" s="11">
        <v>1</v>
      </c>
      <c r="D123" s="11">
        <v>2</v>
      </c>
      <c r="E123" s="11">
        <v>1</v>
      </c>
      <c r="F123" s="11">
        <v>0</v>
      </c>
      <c r="G123" s="11">
        <v>0</v>
      </c>
      <c r="H123" s="11">
        <v>0</v>
      </c>
      <c r="I123" s="10"/>
      <c r="J123" s="7"/>
      <c r="K123" s="7"/>
      <c r="L123" s="7" t="s">
        <v>454</v>
      </c>
      <c r="M123" s="7"/>
      <c r="N123" s="7"/>
      <c r="O123" s="7"/>
      <c r="P123" s="13"/>
      <c r="Q123" s="9">
        <v>13932.94</v>
      </c>
      <c r="R123" s="9">
        <v>9249.93</v>
      </c>
      <c r="S123" s="9">
        <v>27685.8</v>
      </c>
      <c r="T123" s="9">
        <v>119717.26</v>
      </c>
      <c r="U123" s="9">
        <v>93797.28</v>
      </c>
      <c r="V123" s="9">
        <v>115337.8</v>
      </c>
      <c r="W123" s="9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0</v>
      </c>
    </row>
    <row r="124" spans="1:28" x14ac:dyDescent="0.2">
      <c r="A124" s="11" t="s">
        <v>453</v>
      </c>
      <c r="B124" s="11">
        <v>2</v>
      </c>
      <c r="C124" s="11">
        <v>1</v>
      </c>
      <c r="D124" s="11">
        <v>2</v>
      </c>
      <c r="E124" s="11">
        <v>2</v>
      </c>
      <c r="F124" s="11">
        <v>0</v>
      </c>
      <c r="G124" s="11">
        <v>0</v>
      </c>
      <c r="H124" s="11">
        <v>0</v>
      </c>
      <c r="I124" s="10"/>
      <c r="J124" s="7"/>
      <c r="K124" s="7"/>
      <c r="L124" s="7" t="s">
        <v>452</v>
      </c>
      <c r="M124" s="7"/>
      <c r="N124" s="7"/>
      <c r="O124" s="7"/>
      <c r="P124" s="13"/>
      <c r="Q124" s="9">
        <v>32024.09</v>
      </c>
      <c r="R124" s="9">
        <v>53281.02</v>
      </c>
      <c r="S124" s="9">
        <v>100746.43</v>
      </c>
      <c r="T124" s="9">
        <v>49606.12</v>
      </c>
      <c r="U124" s="9">
        <v>82874.759999999995</v>
      </c>
      <c r="V124" s="9">
        <v>100426.52</v>
      </c>
      <c r="W124" s="9">
        <v>0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</row>
    <row r="125" spans="1:28" x14ac:dyDescent="0.2">
      <c r="A125" s="11" t="s">
        <v>451</v>
      </c>
      <c r="B125" s="11">
        <v>2</v>
      </c>
      <c r="C125" s="11">
        <v>1</v>
      </c>
      <c r="D125" s="11">
        <v>2</v>
      </c>
      <c r="E125" s="11">
        <v>3</v>
      </c>
      <c r="F125" s="11">
        <v>0</v>
      </c>
      <c r="G125" s="11">
        <v>0</v>
      </c>
      <c r="H125" s="11">
        <v>0</v>
      </c>
      <c r="I125" s="10"/>
      <c r="J125" s="7"/>
      <c r="K125" s="7"/>
      <c r="L125" s="7" t="s">
        <v>450</v>
      </c>
      <c r="M125" s="7"/>
      <c r="N125" s="7"/>
      <c r="O125" s="7"/>
      <c r="P125" s="13"/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</row>
    <row r="126" spans="1:28" x14ac:dyDescent="0.2">
      <c r="A126" s="11" t="s">
        <v>449</v>
      </c>
      <c r="B126" s="11">
        <v>2</v>
      </c>
      <c r="C126" s="11">
        <v>1</v>
      </c>
      <c r="D126" s="11">
        <v>2</v>
      </c>
      <c r="E126" s="11">
        <v>4</v>
      </c>
      <c r="F126" s="11">
        <v>0</v>
      </c>
      <c r="G126" s="11">
        <v>0</v>
      </c>
      <c r="H126" s="11">
        <v>0</v>
      </c>
      <c r="I126" s="10"/>
      <c r="J126" s="7"/>
      <c r="K126" s="7"/>
      <c r="L126" s="7" t="s">
        <v>448</v>
      </c>
      <c r="M126" s="7"/>
      <c r="N126" s="7"/>
      <c r="O126" s="7"/>
      <c r="P126" s="13"/>
      <c r="Q126" s="9">
        <v>16154.1</v>
      </c>
      <c r="R126" s="9">
        <v>70911.34</v>
      </c>
      <c r="S126" s="9">
        <v>91384.37</v>
      </c>
      <c r="T126" s="9">
        <v>121604.73</v>
      </c>
      <c r="U126" s="9">
        <v>51683.46</v>
      </c>
      <c r="V126" s="9">
        <v>51160.14</v>
      </c>
      <c r="W126" s="9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0</v>
      </c>
    </row>
    <row r="127" spans="1:28" x14ac:dyDescent="0.2">
      <c r="A127" s="11" t="s">
        <v>447</v>
      </c>
      <c r="B127" s="11">
        <v>2</v>
      </c>
      <c r="C127" s="11">
        <v>1</v>
      </c>
      <c r="D127" s="11">
        <v>2</v>
      </c>
      <c r="E127" s="11">
        <v>5</v>
      </c>
      <c r="F127" s="11">
        <v>0</v>
      </c>
      <c r="G127" s="11">
        <v>0</v>
      </c>
      <c r="H127" s="11">
        <v>0</v>
      </c>
      <c r="I127" s="10"/>
      <c r="J127" s="7"/>
      <c r="K127" s="7"/>
      <c r="L127" s="7" t="s">
        <v>446</v>
      </c>
      <c r="M127" s="7"/>
      <c r="N127" s="7"/>
      <c r="O127" s="7"/>
      <c r="P127" s="13"/>
      <c r="Q127" s="9">
        <v>5327.26</v>
      </c>
      <c r="R127" s="9">
        <v>4950.6000000000004</v>
      </c>
      <c r="S127" s="9">
        <v>0</v>
      </c>
      <c r="T127" s="9">
        <v>0</v>
      </c>
      <c r="U127" s="9">
        <v>24800</v>
      </c>
      <c r="V127" s="9"/>
      <c r="W127" s="9">
        <v>0</v>
      </c>
      <c r="X127" s="9">
        <v>0</v>
      </c>
      <c r="Y127" s="9">
        <v>0</v>
      </c>
      <c r="Z127" s="9">
        <v>0</v>
      </c>
      <c r="AA127" s="9">
        <v>0</v>
      </c>
      <c r="AB127" s="9">
        <v>0</v>
      </c>
    </row>
    <row r="128" spans="1:28" x14ac:dyDescent="0.2">
      <c r="A128" s="11" t="s">
        <v>445</v>
      </c>
      <c r="B128" s="11">
        <v>2</v>
      </c>
      <c r="C128" s="11">
        <v>1</v>
      </c>
      <c r="D128" s="11">
        <v>2</v>
      </c>
      <c r="E128" s="11">
        <v>6</v>
      </c>
      <c r="F128" s="11">
        <v>0</v>
      </c>
      <c r="G128" s="11">
        <v>0</v>
      </c>
      <c r="H128" s="11">
        <v>0</v>
      </c>
      <c r="I128" s="10"/>
      <c r="J128" s="7"/>
      <c r="K128" s="7"/>
      <c r="L128" s="7" t="s">
        <v>444</v>
      </c>
      <c r="M128" s="7"/>
      <c r="N128" s="7"/>
      <c r="O128" s="7"/>
      <c r="P128" s="13"/>
      <c r="Q128" s="9">
        <v>899.75</v>
      </c>
      <c r="R128" s="9">
        <v>85154.28</v>
      </c>
      <c r="S128" s="9">
        <v>94619.45</v>
      </c>
      <c r="T128" s="9">
        <v>374395.02</v>
      </c>
      <c r="U128" s="9">
        <v>138354.48000000001</v>
      </c>
      <c r="V128" s="9">
        <v>161187.59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</row>
    <row r="129" spans="1:28" x14ac:dyDescent="0.2">
      <c r="A129" s="11" t="s">
        <v>443</v>
      </c>
      <c r="B129" s="11">
        <v>2</v>
      </c>
      <c r="C129" s="11">
        <v>1</v>
      </c>
      <c r="D129" s="11">
        <v>2</v>
      </c>
      <c r="E129" s="11">
        <v>7</v>
      </c>
      <c r="F129" s="11">
        <v>0</v>
      </c>
      <c r="G129" s="11">
        <v>0</v>
      </c>
      <c r="H129" s="11">
        <v>0</v>
      </c>
      <c r="I129" s="10"/>
      <c r="J129" s="7"/>
      <c r="K129" s="7"/>
      <c r="L129" s="7" t="s">
        <v>442</v>
      </c>
      <c r="M129" s="7"/>
      <c r="N129" s="7"/>
      <c r="O129" s="12"/>
      <c r="P129" s="13"/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0</v>
      </c>
      <c r="Y129" s="9">
        <v>0</v>
      </c>
      <c r="Z129" s="9">
        <v>0</v>
      </c>
      <c r="AA129" s="9">
        <v>0</v>
      </c>
      <c r="AB129" s="9">
        <v>0</v>
      </c>
    </row>
    <row r="130" spans="1:28" x14ac:dyDescent="0.2">
      <c r="A130" s="11" t="s">
        <v>441</v>
      </c>
      <c r="B130" s="11">
        <v>2</v>
      </c>
      <c r="C130" s="11">
        <v>1</v>
      </c>
      <c r="D130" s="11">
        <v>2</v>
      </c>
      <c r="E130" s="11">
        <v>8</v>
      </c>
      <c r="F130" s="11">
        <v>0</v>
      </c>
      <c r="G130" s="11">
        <v>0</v>
      </c>
      <c r="H130" s="11">
        <v>0</v>
      </c>
      <c r="I130" s="10"/>
      <c r="J130" s="7"/>
      <c r="K130" s="7"/>
      <c r="L130" s="7" t="s">
        <v>440</v>
      </c>
      <c r="M130" s="7"/>
      <c r="N130" s="7"/>
      <c r="O130" s="7"/>
      <c r="P130" s="13"/>
      <c r="Q130" s="9">
        <v>0</v>
      </c>
      <c r="R130" s="9">
        <v>0</v>
      </c>
      <c r="S130" s="9">
        <v>0</v>
      </c>
      <c r="T130" s="9">
        <v>0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</row>
    <row r="131" spans="1:28" x14ac:dyDescent="0.2">
      <c r="A131" s="11" t="s">
        <v>439</v>
      </c>
      <c r="B131" s="11">
        <v>2</v>
      </c>
      <c r="C131" s="11">
        <v>1</v>
      </c>
      <c r="D131" s="11">
        <v>2</v>
      </c>
      <c r="E131" s="11">
        <v>9</v>
      </c>
      <c r="F131" s="11">
        <v>0</v>
      </c>
      <c r="G131" s="11">
        <v>0</v>
      </c>
      <c r="H131" s="11">
        <v>0</v>
      </c>
      <c r="I131" s="10"/>
      <c r="J131" s="7"/>
      <c r="K131" s="7"/>
      <c r="L131" s="7" t="s">
        <v>438</v>
      </c>
      <c r="M131" s="8"/>
      <c r="N131" s="7"/>
      <c r="O131" s="7"/>
      <c r="P131" s="13"/>
      <c r="Q131" s="9">
        <v>2120.52</v>
      </c>
      <c r="R131" s="9">
        <v>14111.3</v>
      </c>
      <c r="S131" s="9">
        <v>25737.91</v>
      </c>
      <c r="T131" s="9">
        <v>7749.67</v>
      </c>
      <c r="U131" s="9">
        <v>2767.51</v>
      </c>
      <c r="V131" s="9">
        <v>198661.1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</row>
    <row r="132" spans="1:28" x14ac:dyDescent="0.2">
      <c r="A132" s="11" t="s">
        <v>437</v>
      </c>
      <c r="B132" s="11">
        <v>5</v>
      </c>
      <c r="C132" s="11">
        <v>1</v>
      </c>
      <c r="D132" s="11">
        <v>2</v>
      </c>
      <c r="E132" s="11">
        <v>1</v>
      </c>
      <c r="F132" s="11">
        <v>2</v>
      </c>
      <c r="G132" s="11">
        <v>3</v>
      </c>
      <c r="H132" s="11">
        <v>0</v>
      </c>
      <c r="I132" s="10"/>
      <c r="J132" s="7"/>
      <c r="K132" s="7"/>
      <c r="L132" s="7" t="s">
        <v>436</v>
      </c>
      <c r="M132" s="7"/>
      <c r="N132" s="8"/>
      <c r="O132" s="8"/>
      <c r="P132" s="13"/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</row>
    <row r="133" spans="1:28" x14ac:dyDescent="0.2">
      <c r="A133" s="127" t="s">
        <v>435</v>
      </c>
      <c r="B133" s="127">
        <v>2</v>
      </c>
      <c r="C133" s="127">
        <v>1</v>
      </c>
      <c r="D133" s="127">
        <v>3</v>
      </c>
      <c r="E133" s="127">
        <v>0</v>
      </c>
      <c r="F133" s="127">
        <v>0</v>
      </c>
      <c r="G133" s="127">
        <v>0</v>
      </c>
      <c r="H133" s="127">
        <v>0</v>
      </c>
      <c r="I133" s="128"/>
      <c r="J133" s="129"/>
      <c r="K133" s="129" t="s">
        <v>434</v>
      </c>
      <c r="L133" s="129"/>
      <c r="M133" s="129"/>
      <c r="N133" s="129"/>
      <c r="O133" s="129"/>
      <c r="P133" s="137"/>
      <c r="Q133" s="131">
        <f t="shared" ref="Q133:V133" si="68">+Q134+Q135+Q136+Q137+Q138+Q139+Q140+Q141+Q142</f>
        <v>13745810.390000001</v>
      </c>
      <c r="R133" s="131">
        <f t="shared" si="68"/>
        <v>123782843.19</v>
      </c>
      <c r="S133" s="131">
        <f t="shared" si="68"/>
        <v>59946751.059999995</v>
      </c>
      <c r="T133" s="131">
        <f t="shared" si="68"/>
        <v>71792248.140000001</v>
      </c>
      <c r="U133" s="131">
        <f t="shared" si="68"/>
        <v>75604827.720000014</v>
      </c>
      <c r="V133" s="131">
        <f t="shared" si="68"/>
        <v>91314247.850000009</v>
      </c>
      <c r="W133" s="131">
        <f t="shared" ref="W133:AB133" si="69">+W134+W135+W136+W137+W138+W139+W140+W141+W142</f>
        <v>0</v>
      </c>
      <c r="X133" s="131">
        <f t="shared" si="69"/>
        <v>0</v>
      </c>
      <c r="Y133" s="131">
        <f t="shared" si="69"/>
        <v>0</v>
      </c>
      <c r="Z133" s="131">
        <f t="shared" si="69"/>
        <v>0</v>
      </c>
      <c r="AA133" s="131">
        <f t="shared" si="69"/>
        <v>0</v>
      </c>
      <c r="AB133" s="131">
        <f t="shared" si="69"/>
        <v>0</v>
      </c>
    </row>
    <row r="134" spans="1:28" x14ac:dyDescent="0.2">
      <c r="A134" s="11" t="s">
        <v>433</v>
      </c>
      <c r="B134" s="11">
        <v>2</v>
      </c>
      <c r="C134" s="11">
        <v>1</v>
      </c>
      <c r="D134" s="11">
        <v>3</v>
      </c>
      <c r="E134" s="11">
        <v>1</v>
      </c>
      <c r="F134" s="11">
        <v>0</v>
      </c>
      <c r="G134" s="11">
        <v>0</v>
      </c>
      <c r="H134" s="11">
        <v>0</v>
      </c>
      <c r="I134" s="10"/>
      <c r="J134" s="7"/>
      <c r="K134" s="7"/>
      <c r="L134" s="7" t="s">
        <v>432</v>
      </c>
      <c r="M134" s="7"/>
      <c r="N134" s="7"/>
      <c r="O134" s="7"/>
      <c r="P134" s="13"/>
      <c r="Q134" s="9">
        <v>1730754.68</v>
      </c>
      <c r="R134" s="9">
        <v>2113145.5</v>
      </c>
      <c r="S134" s="9">
        <v>1869744.44</v>
      </c>
      <c r="T134" s="9">
        <v>8225955.9100000001</v>
      </c>
      <c r="U134" s="9">
        <v>12956319.279999999</v>
      </c>
      <c r="V134" s="9">
        <v>26532530.949999999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0</v>
      </c>
    </row>
    <row r="135" spans="1:28" x14ac:dyDescent="0.2">
      <c r="A135" s="11" t="s">
        <v>431</v>
      </c>
      <c r="B135" s="11">
        <v>2</v>
      </c>
      <c r="C135" s="11">
        <v>1</v>
      </c>
      <c r="D135" s="11">
        <v>3</v>
      </c>
      <c r="E135" s="11">
        <v>2</v>
      </c>
      <c r="F135" s="11">
        <v>0</v>
      </c>
      <c r="G135" s="11">
        <v>0</v>
      </c>
      <c r="H135" s="11">
        <v>0</v>
      </c>
      <c r="I135" s="10"/>
      <c r="J135" s="7"/>
      <c r="K135" s="7"/>
      <c r="L135" s="7" t="s">
        <v>430</v>
      </c>
      <c r="M135" s="7"/>
      <c r="N135" s="7"/>
      <c r="O135" s="7"/>
      <c r="P135" s="13"/>
      <c r="Q135" s="9">
        <v>0</v>
      </c>
      <c r="R135" s="9">
        <v>470938.4</v>
      </c>
      <c r="S135" s="9">
        <v>13388580.5</v>
      </c>
      <c r="T135" s="9">
        <v>6628225.1200000001</v>
      </c>
      <c r="U135" s="9">
        <v>23032314.449999999</v>
      </c>
      <c r="V135" s="9">
        <v>7447460.5499999998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</row>
    <row r="136" spans="1:28" x14ac:dyDescent="0.2">
      <c r="A136" s="11" t="s">
        <v>429</v>
      </c>
      <c r="B136" s="11">
        <v>2</v>
      </c>
      <c r="C136" s="11">
        <v>1</v>
      </c>
      <c r="D136" s="11">
        <v>3</v>
      </c>
      <c r="E136" s="11">
        <v>3</v>
      </c>
      <c r="F136" s="11">
        <v>0</v>
      </c>
      <c r="G136" s="11">
        <v>0</v>
      </c>
      <c r="H136" s="11">
        <v>0</v>
      </c>
      <c r="I136" s="10"/>
      <c r="J136" s="7"/>
      <c r="K136" s="7"/>
      <c r="L136" s="7" t="s">
        <v>428</v>
      </c>
      <c r="M136" s="7"/>
      <c r="N136" s="7"/>
      <c r="O136" s="7"/>
      <c r="P136" s="13"/>
      <c r="Q136" s="9">
        <v>92825.48</v>
      </c>
      <c r="R136" s="9">
        <v>25015819.170000002</v>
      </c>
      <c r="S136" s="9">
        <v>21667507.859999999</v>
      </c>
      <c r="T136" s="9">
        <v>31182166.050000001</v>
      </c>
      <c r="U136" s="9">
        <v>20213304.93</v>
      </c>
      <c r="V136" s="9">
        <v>31531086.760000002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</row>
    <row r="137" spans="1:28" x14ac:dyDescent="0.2">
      <c r="A137" s="11" t="s">
        <v>427</v>
      </c>
      <c r="B137" s="11">
        <v>2</v>
      </c>
      <c r="C137" s="11">
        <v>1</v>
      </c>
      <c r="D137" s="11">
        <v>3</v>
      </c>
      <c r="E137" s="11">
        <v>4</v>
      </c>
      <c r="F137" s="11">
        <v>0</v>
      </c>
      <c r="G137" s="11">
        <v>0</v>
      </c>
      <c r="H137" s="11">
        <v>0</v>
      </c>
      <c r="I137" s="21"/>
      <c r="J137" s="7"/>
      <c r="K137" s="7"/>
      <c r="L137" s="7" t="s">
        <v>426</v>
      </c>
      <c r="M137" s="7"/>
      <c r="N137" s="7"/>
      <c r="O137" s="7"/>
      <c r="P137" s="13"/>
      <c r="Q137" s="9">
        <v>30117.48</v>
      </c>
      <c r="R137" s="9">
        <v>851547.73</v>
      </c>
      <c r="S137" s="9">
        <v>2100995.9900000002</v>
      </c>
      <c r="T137" s="9">
        <v>21876.79</v>
      </c>
      <c r="U137" s="9">
        <v>21982.34</v>
      </c>
      <c r="V137" s="9">
        <v>21616.54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</row>
    <row r="138" spans="1:28" x14ac:dyDescent="0.2">
      <c r="A138" s="11" t="s">
        <v>425</v>
      </c>
      <c r="B138" s="11">
        <v>2</v>
      </c>
      <c r="C138" s="11">
        <v>1</v>
      </c>
      <c r="D138" s="11">
        <v>3</v>
      </c>
      <c r="E138" s="11">
        <v>5</v>
      </c>
      <c r="F138" s="11">
        <v>0</v>
      </c>
      <c r="G138" s="11">
        <v>0</v>
      </c>
      <c r="H138" s="11">
        <v>0</v>
      </c>
      <c r="I138" s="10"/>
      <c r="J138" s="7"/>
      <c r="K138" s="12"/>
      <c r="L138" s="7" t="s">
        <v>424</v>
      </c>
      <c r="M138" s="7"/>
      <c r="N138" s="7"/>
      <c r="O138" s="7"/>
      <c r="P138" s="13"/>
      <c r="Q138" s="9">
        <v>46734.45</v>
      </c>
      <c r="R138" s="9">
        <v>2137284.64</v>
      </c>
      <c r="S138" s="9">
        <v>10616577.869999999</v>
      </c>
      <c r="T138" s="9">
        <v>1244405.25</v>
      </c>
      <c r="U138" s="9">
        <v>12119327.060000001</v>
      </c>
      <c r="V138" s="9">
        <v>6593008.5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</row>
    <row r="139" spans="1:28" x14ac:dyDescent="0.2">
      <c r="A139" s="11" t="s">
        <v>423</v>
      </c>
      <c r="B139" s="11">
        <v>2</v>
      </c>
      <c r="C139" s="11">
        <v>1</v>
      </c>
      <c r="D139" s="11">
        <v>3</v>
      </c>
      <c r="E139" s="11">
        <v>6</v>
      </c>
      <c r="F139" s="11">
        <v>0</v>
      </c>
      <c r="G139" s="11">
        <v>0</v>
      </c>
      <c r="H139" s="11">
        <v>0</v>
      </c>
      <c r="I139" s="10"/>
      <c r="J139" s="7"/>
      <c r="K139" s="12"/>
      <c r="L139" s="8" t="s">
        <v>422</v>
      </c>
      <c r="M139" s="7"/>
      <c r="N139" s="7"/>
      <c r="O139" s="12"/>
      <c r="P139" s="13"/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/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</row>
    <row r="140" spans="1:28" x14ac:dyDescent="0.2">
      <c r="A140" s="11" t="s">
        <v>421</v>
      </c>
      <c r="B140" s="11">
        <v>2</v>
      </c>
      <c r="C140" s="11">
        <v>1</v>
      </c>
      <c r="D140" s="11">
        <v>3</v>
      </c>
      <c r="E140" s="11">
        <v>7</v>
      </c>
      <c r="F140" s="11">
        <v>0</v>
      </c>
      <c r="G140" s="11">
        <v>0</v>
      </c>
      <c r="H140" s="11">
        <v>0</v>
      </c>
      <c r="I140" s="10"/>
      <c r="J140" s="7"/>
      <c r="K140" s="12"/>
      <c r="L140" s="8" t="s">
        <v>420</v>
      </c>
      <c r="M140" s="7"/>
      <c r="N140" s="7"/>
      <c r="O140" s="12"/>
      <c r="P140" s="13"/>
      <c r="Q140" s="9">
        <v>471135.87</v>
      </c>
      <c r="R140" s="9">
        <v>472200.91</v>
      </c>
      <c r="S140" s="9">
        <v>397114.23</v>
      </c>
      <c r="T140" s="9">
        <v>408148.56</v>
      </c>
      <c r="U140" s="9">
        <v>483361.17</v>
      </c>
      <c r="V140" s="9">
        <v>5338535.74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</row>
    <row r="141" spans="1:28" x14ac:dyDescent="0.2">
      <c r="A141" s="11" t="s">
        <v>419</v>
      </c>
      <c r="B141" s="11">
        <v>2</v>
      </c>
      <c r="C141" s="11">
        <v>1</v>
      </c>
      <c r="D141" s="11">
        <v>3</v>
      </c>
      <c r="E141" s="11">
        <v>8</v>
      </c>
      <c r="F141" s="11">
        <v>0</v>
      </c>
      <c r="G141" s="11">
        <v>0</v>
      </c>
      <c r="H141" s="11">
        <v>0</v>
      </c>
      <c r="I141" s="10"/>
      <c r="J141" s="7"/>
      <c r="K141" s="12"/>
      <c r="L141" s="7" t="s">
        <v>418</v>
      </c>
      <c r="M141" s="7"/>
      <c r="N141" s="7"/>
      <c r="O141" s="12"/>
      <c r="P141" s="13"/>
      <c r="Q141" s="9">
        <v>0.77</v>
      </c>
      <c r="R141" s="9">
        <v>4853.95</v>
      </c>
      <c r="S141" s="9">
        <v>0.25</v>
      </c>
      <c r="T141" s="9">
        <v>0.63</v>
      </c>
      <c r="U141" s="9">
        <v>1.1200000000000001</v>
      </c>
      <c r="V141" s="9">
        <v>-7.0000000000000007E-2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</row>
    <row r="142" spans="1:28" x14ac:dyDescent="0.2">
      <c r="A142" s="11" t="s">
        <v>417</v>
      </c>
      <c r="B142" s="11">
        <v>2</v>
      </c>
      <c r="C142" s="11">
        <v>1</v>
      </c>
      <c r="D142" s="11">
        <v>3</v>
      </c>
      <c r="E142" s="11">
        <v>9</v>
      </c>
      <c r="F142" s="11">
        <v>0</v>
      </c>
      <c r="G142" s="11">
        <v>0</v>
      </c>
      <c r="H142" s="11">
        <v>0</v>
      </c>
      <c r="I142" s="10"/>
      <c r="J142" s="7"/>
      <c r="K142" s="7"/>
      <c r="L142" s="7" t="s">
        <v>416</v>
      </c>
      <c r="M142" s="7"/>
      <c r="N142" s="12"/>
      <c r="O142" s="12"/>
      <c r="P142" s="13"/>
      <c r="Q142" s="9">
        <v>11374241.66</v>
      </c>
      <c r="R142" s="9">
        <v>92717052.890000001</v>
      </c>
      <c r="S142" s="9">
        <v>9906229.9199999999</v>
      </c>
      <c r="T142" s="9">
        <v>24081469.829999998</v>
      </c>
      <c r="U142" s="9">
        <v>6778217.3700000001</v>
      </c>
      <c r="V142" s="9">
        <v>13850008.880000001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</row>
    <row r="143" spans="1:28" x14ac:dyDescent="0.2">
      <c r="A143" s="127" t="s">
        <v>415</v>
      </c>
      <c r="B143" s="127">
        <v>2</v>
      </c>
      <c r="C143" s="127">
        <v>1</v>
      </c>
      <c r="D143" s="127">
        <v>4</v>
      </c>
      <c r="E143" s="127">
        <v>0</v>
      </c>
      <c r="F143" s="127">
        <v>0</v>
      </c>
      <c r="G143" s="127">
        <v>0</v>
      </c>
      <c r="H143" s="127">
        <v>0</v>
      </c>
      <c r="I143" s="128"/>
      <c r="J143" s="129"/>
      <c r="K143" s="129" t="s">
        <v>414</v>
      </c>
      <c r="L143" s="129"/>
      <c r="M143" s="129"/>
      <c r="N143" s="129"/>
      <c r="O143" s="129"/>
      <c r="P143" s="137"/>
      <c r="Q143" s="131">
        <f t="shared" ref="Q143:V143" si="70">+Q144+Q145+Q146+Q147+Q148+Q149+Q150+Q151+Q152+Q153</f>
        <v>0</v>
      </c>
      <c r="R143" s="131">
        <f t="shared" si="70"/>
        <v>0</v>
      </c>
      <c r="S143" s="131">
        <f t="shared" si="70"/>
        <v>0</v>
      </c>
      <c r="T143" s="131">
        <f t="shared" si="70"/>
        <v>0</v>
      </c>
      <c r="U143" s="131">
        <f t="shared" si="70"/>
        <v>0</v>
      </c>
      <c r="V143" s="131">
        <f t="shared" si="70"/>
        <v>6270265.7599999998</v>
      </c>
      <c r="W143" s="131">
        <f t="shared" ref="W143:AB143" si="71">+W144+W145+W146+W147+W148+W149+W150+W151+W152+W153</f>
        <v>0</v>
      </c>
      <c r="X143" s="131">
        <f t="shared" si="71"/>
        <v>0</v>
      </c>
      <c r="Y143" s="131">
        <f t="shared" si="71"/>
        <v>0</v>
      </c>
      <c r="Z143" s="131">
        <f t="shared" si="71"/>
        <v>0</v>
      </c>
      <c r="AA143" s="131">
        <f t="shared" si="71"/>
        <v>0</v>
      </c>
      <c r="AB143" s="131">
        <f t="shared" si="71"/>
        <v>0</v>
      </c>
    </row>
    <row r="144" spans="1:28" x14ac:dyDescent="0.2">
      <c r="A144" s="11" t="s">
        <v>413</v>
      </c>
      <c r="B144" s="11">
        <v>2</v>
      </c>
      <c r="C144" s="11">
        <v>1</v>
      </c>
      <c r="D144" s="11">
        <v>4</v>
      </c>
      <c r="E144" s="11">
        <v>1</v>
      </c>
      <c r="F144" s="11">
        <v>0</v>
      </c>
      <c r="G144" s="11">
        <v>0</v>
      </c>
      <c r="H144" s="11">
        <v>0</v>
      </c>
      <c r="I144" s="10"/>
      <c r="J144" s="7"/>
      <c r="K144" s="7"/>
      <c r="L144" s="7" t="s">
        <v>412</v>
      </c>
      <c r="M144" s="7"/>
      <c r="N144" s="7"/>
      <c r="O144" s="8"/>
      <c r="P144" s="13"/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</row>
    <row r="145" spans="1:28" x14ac:dyDescent="0.2">
      <c r="A145" s="11" t="s">
        <v>411</v>
      </c>
      <c r="B145" s="11">
        <v>2</v>
      </c>
      <c r="C145" s="11">
        <v>1</v>
      </c>
      <c r="D145" s="11">
        <v>4</v>
      </c>
      <c r="E145" s="11">
        <v>2</v>
      </c>
      <c r="F145" s="11">
        <v>0</v>
      </c>
      <c r="G145" s="11">
        <v>0</v>
      </c>
      <c r="H145" s="11">
        <v>0</v>
      </c>
      <c r="I145" s="10"/>
      <c r="J145" s="7"/>
      <c r="K145" s="7"/>
      <c r="L145" s="7" t="s">
        <v>410</v>
      </c>
      <c r="M145" s="7"/>
      <c r="N145" s="8"/>
      <c r="O145" s="7"/>
      <c r="P145" s="13"/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</row>
    <row r="146" spans="1:28" x14ac:dyDescent="0.2">
      <c r="A146" s="11" t="s">
        <v>409</v>
      </c>
      <c r="B146" s="11">
        <v>2</v>
      </c>
      <c r="C146" s="11">
        <v>1</v>
      </c>
      <c r="D146" s="11">
        <v>4</v>
      </c>
      <c r="E146" s="11">
        <v>3</v>
      </c>
      <c r="F146" s="11">
        <v>0</v>
      </c>
      <c r="G146" s="11">
        <v>0</v>
      </c>
      <c r="H146" s="11">
        <v>0</v>
      </c>
      <c r="I146" s="10"/>
      <c r="J146" s="7"/>
      <c r="K146" s="7"/>
      <c r="L146" s="7" t="s">
        <v>408</v>
      </c>
      <c r="M146" s="7"/>
      <c r="N146" s="8"/>
      <c r="O146" s="7"/>
      <c r="P146" s="13"/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</row>
    <row r="147" spans="1:28" x14ac:dyDescent="0.2">
      <c r="A147" s="11" t="s">
        <v>407</v>
      </c>
      <c r="B147" s="11">
        <v>2</v>
      </c>
      <c r="C147" s="11">
        <v>1</v>
      </c>
      <c r="D147" s="11">
        <v>4</v>
      </c>
      <c r="E147" s="11">
        <v>4</v>
      </c>
      <c r="F147" s="11">
        <v>0</v>
      </c>
      <c r="G147" s="11">
        <v>0</v>
      </c>
      <c r="H147" s="11">
        <v>0</v>
      </c>
      <c r="I147" s="10"/>
      <c r="J147" s="7"/>
      <c r="K147" s="7"/>
      <c r="L147" s="7" t="s">
        <v>406</v>
      </c>
      <c r="M147" s="7"/>
      <c r="N147" s="7"/>
      <c r="O147" s="8"/>
      <c r="P147" s="13"/>
      <c r="Q147" s="9">
        <v>0</v>
      </c>
      <c r="R147" s="9">
        <v>0</v>
      </c>
      <c r="S147" s="9">
        <v>0</v>
      </c>
      <c r="T147" s="9">
        <v>0</v>
      </c>
      <c r="U147" s="9">
        <v>0</v>
      </c>
      <c r="V147" s="9">
        <v>0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</row>
    <row r="148" spans="1:28" x14ac:dyDescent="0.2">
      <c r="A148" s="11" t="s">
        <v>405</v>
      </c>
      <c r="B148" s="11">
        <v>2</v>
      </c>
      <c r="C148" s="11">
        <v>1</v>
      </c>
      <c r="D148" s="11">
        <v>4</v>
      </c>
      <c r="E148" s="11">
        <v>5</v>
      </c>
      <c r="F148" s="11">
        <v>0</v>
      </c>
      <c r="G148" s="11">
        <v>0</v>
      </c>
      <c r="H148" s="11">
        <v>0</v>
      </c>
      <c r="I148" s="10"/>
      <c r="J148" s="7"/>
      <c r="K148" s="7"/>
      <c r="L148" s="7" t="s">
        <v>404</v>
      </c>
      <c r="M148" s="7"/>
      <c r="N148" s="7"/>
      <c r="O148" s="8"/>
      <c r="P148" s="13"/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</row>
    <row r="149" spans="1:28" x14ac:dyDescent="0.2">
      <c r="A149" s="11" t="s">
        <v>403</v>
      </c>
      <c r="B149" s="11">
        <v>2</v>
      </c>
      <c r="C149" s="11">
        <v>1</v>
      </c>
      <c r="D149" s="11">
        <v>4</v>
      </c>
      <c r="E149" s="11">
        <v>6</v>
      </c>
      <c r="F149" s="11">
        <v>0</v>
      </c>
      <c r="G149" s="11">
        <v>0</v>
      </c>
      <c r="H149" s="11">
        <v>0</v>
      </c>
      <c r="I149" s="10"/>
      <c r="J149" s="7"/>
      <c r="K149" s="7"/>
      <c r="L149" s="7" t="s">
        <v>402</v>
      </c>
      <c r="M149" s="7"/>
      <c r="N149" s="7"/>
      <c r="O149" s="8"/>
      <c r="P149" s="13"/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6270265.7599999998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</row>
    <row r="150" spans="1:28" x14ac:dyDescent="0.2">
      <c r="A150" s="11" t="s">
        <v>401</v>
      </c>
      <c r="B150" s="11">
        <v>2</v>
      </c>
      <c r="C150" s="11">
        <v>1</v>
      </c>
      <c r="D150" s="11">
        <v>4</v>
      </c>
      <c r="E150" s="11">
        <v>7</v>
      </c>
      <c r="F150" s="11">
        <v>0</v>
      </c>
      <c r="G150" s="11">
        <v>0</v>
      </c>
      <c r="H150" s="11">
        <v>0</v>
      </c>
      <c r="I150" s="10"/>
      <c r="J150" s="7"/>
      <c r="K150" s="7"/>
      <c r="L150" s="7" t="s">
        <v>400</v>
      </c>
      <c r="M150" s="12"/>
      <c r="N150" s="7"/>
      <c r="O150" s="8"/>
      <c r="P150" s="13"/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</row>
    <row r="151" spans="1:28" x14ac:dyDescent="0.2">
      <c r="A151" s="11" t="s">
        <v>399</v>
      </c>
      <c r="B151" s="11">
        <v>2</v>
      </c>
      <c r="C151" s="11">
        <v>1</v>
      </c>
      <c r="D151" s="11">
        <v>4</v>
      </c>
      <c r="E151" s="11">
        <v>8</v>
      </c>
      <c r="F151" s="11">
        <v>0</v>
      </c>
      <c r="G151" s="11">
        <v>0</v>
      </c>
      <c r="H151" s="11">
        <v>0</v>
      </c>
      <c r="I151" s="10"/>
      <c r="J151" s="7"/>
      <c r="K151" s="7"/>
      <c r="L151" s="7" t="s">
        <v>398</v>
      </c>
      <c r="M151" s="12"/>
      <c r="N151" s="7"/>
      <c r="O151" s="8"/>
      <c r="P151" s="13"/>
      <c r="Q151" s="9">
        <v>0</v>
      </c>
      <c r="R151" s="9">
        <v>0</v>
      </c>
      <c r="S151" s="9">
        <v>0</v>
      </c>
      <c r="T151" s="9">
        <v>0</v>
      </c>
      <c r="U151" s="9">
        <v>0</v>
      </c>
      <c r="V151" s="9">
        <v>0</v>
      </c>
      <c r="W151" s="9">
        <v>0</v>
      </c>
      <c r="X151" s="9">
        <v>0</v>
      </c>
      <c r="Y151" s="9">
        <v>0</v>
      </c>
      <c r="Z151" s="9">
        <v>0</v>
      </c>
      <c r="AA151" s="9">
        <v>0</v>
      </c>
      <c r="AB151" s="9">
        <v>0</v>
      </c>
    </row>
    <row r="152" spans="1:28" x14ac:dyDescent="0.2">
      <c r="A152" s="11" t="s">
        <v>397</v>
      </c>
      <c r="B152" s="11">
        <v>2</v>
      </c>
      <c r="C152" s="11">
        <v>1</v>
      </c>
      <c r="D152" s="11">
        <v>4</v>
      </c>
      <c r="E152" s="11">
        <v>9</v>
      </c>
      <c r="F152" s="11">
        <v>0</v>
      </c>
      <c r="G152" s="11">
        <v>0</v>
      </c>
      <c r="H152" s="11">
        <v>0</v>
      </c>
      <c r="I152" s="10"/>
      <c r="J152" s="7"/>
      <c r="K152" s="7"/>
      <c r="L152" s="7" t="s">
        <v>396</v>
      </c>
      <c r="M152" s="12"/>
      <c r="N152" s="8"/>
      <c r="O152" s="7"/>
      <c r="P152" s="20"/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</row>
    <row r="153" spans="1:28" x14ac:dyDescent="0.2">
      <c r="A153" s="11" t="s">
        <v>395</v>
      </c>
      <c r="B153" s="11">
        <v>2</v>
      </c>
      <c r="C153" s="11">
        <v>1</v>
      </c>
      <c r="D153" s="11">
        <v>4</v>
      </c>
      <c r="E153" s="11">
        <v>10</v>
      </c>
      <c r="F153" s="11">
        <v>0</v>
      </c>
      <c r="G153" s="11">
        <v>0</v>
      </c>
      <c r="H153" s="11">
        <v>0</v>
      </c>
      <c r="I153" s="10"/>
      <c r="J153" s="7"/>
      <c r="K153" s="7"/>
      <c r="L153" s="7" t="s">
        <v>394</v>
      </c>
      <c r="M153" s="7"/>
      <c r="N153" s="7"/>
      <c r="O153" s="12"/>
      <c r="P153" s="20"/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0</v>
      </c>
      <c r="X153" s="9">
        <v>0</v>
      </c>
      <c r="Y153" s="9">
        <v>0</v>
      </c>
      <c r="Z153" s="9">
        <v>0</v>
      </c>
      <c r="AA153" s="9">
        <v>0</v>
      </c>
      <c r="AB153" s="9">
        <v>0</v>
      </c>
    </row>
    <row r="154" spans="1:28" x14ac:dyDescent="0.2">
      <c r="A154" s="127" t="s">
        <v>393</v>
      </c>
      <c r="B154" s="127">
        <v>2</v>
      </c>
      <c r="C154" s="127">
        <v>1</v>
      </c>
      <c r="D154" s="127">
        <v>5</v>
      </c>
      <c r="E154" s="127">
        <v>0</v>
      </c>
      <c r="F154" s="127">
        <v>0</v>
      </c>
      <c r="G154" s="127">
        <v>0</v>
      </c>
      <c r="H154" s="127">
        <v>0</v>
      </c>
      <c r="I154" s="128"/>
      <c r="J154" s="129"/>
      <c r="K154" s="129" t="s">
        <v>675</v>
      </c>
      <c r="L154" s="129"/>
      <c r="M154" s="129"/>
      <c r="N154" s="129"/>
      <c r="O154" s="129"/>
      <c r="P154" s="137"/>
      <c r="Q154" s="131">
        <f t="shared" ref="Q154:V154" si="72">+Q155+Q156+Q157+Q158</f>
        <v>0</v>
      </c>
      <c r="R154" s="131">
        <f t="shared" si="72"/>
        <v>0</v>
      </c>
      <c r="S154" s="131">
        <f t="shared" si="72"/>
        <v>0</v>
      </c>
      <c r="T154" s="131">
        <f t="shared" si="72"/>
        <v>0</v>
      </c>
      <c r="U154" s="131">
        <f t="shared" si="72"/>
        <v>0</v>
      </c>
      <c r="V154" s="131">
        <f t="shared" si="72"/>
        <v>0</v>
      </c>
      <c r="W154" s="131">
        <f t="shared" ref="W154:AB154" si="73">+W155+W156+W157+W158</f>
        <v>0</v>
      </c>
      <c r="X154" s="131">
        <f t="shared" si="73"/>
        <v>0</v>
      </c>
      <c r="Y154" s="131">
        <f t="shared" si="73"/>
        <v>0</v>
      </c>
      <c r="Z154" s="131">
        <f t="shared" si="73"/>
        <v>0</v>
      </c>
      <c r="AA154" s="131">
        <f t="shared" si="73"/>
        <v>0</v>
      </c>
      <c r="AB154" s="131">
        <f t="shared" si="73"/>
        <v>0</v>
      </c>
    </row>
    <row r="155" spans="1:28" x14ac:dyDescent="0.2">
      <c r="A155" s="11" t="s">
        <v>392</v>
      </c>
      <c r="B155" s="11">
        <v>2</v>
      </c>
      <c r="C155" s="11">
        <v>1</v>
      </c>
      <c r="D155" s="11">
        <v>5</v>
      </c>
      <c r="E155" s="11">
        <v>1</v>
      </c>
      <c r="F155" s="11">
        <v>0</v>
      </c>
      <c r="G155" s="11">
        <v>0</v>
      </c>
      <c r="H155" s="11">
        <v>0</v>
      </c>
      <c r="I155" s="10"/>
      <c r="J155" s="7"/>
      <c r="K155" s="7"/>
      <c r="L155" s="8" t="s">
        <v>391</v>
      </c>
      <c r="M155" s="7"/>
      <c r="N155" s="8"/>
      <c r="O155" s="8"/>
      <c r="P155" s="13"/>
      <c r="Q155" s="9">
        <v>0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</row>
    <row r="156" spans="1:28" x14ac:dyDescent="0.2">
      <c r="A156" s="11" t="s">
        <v>390</v>
      </c>
      <c r="B156" s="11">
        <v>2</v>
      </c>
      <c r="C156" s="11">
        <v>1</v>
      </c>
      <c r="D156" s="11">
        <v>5</v>
      </c>
      <c r="E156" s="11">
        <v>2</v>
      </c>
      <c r="F156" s="11">
        <v>0</v>
      </c>
      <c r="G156" s="11">
        <v>0</v>
      </c>
      <c r="H156" s="11">
        <v>0</v>
      </c>
      <c r="I156" s="10"/>
      <c r="J156" s="7"/>
      <c r="K156" s="7"/>
      <c r="L156" s="8" t="s">
        <v>389</v>
      </c>
      <c r="M156" s="7"/>
      <c r="N156" s="8"/>
      <c r="O156" s="8"/>
      <c r="P156" s="13"/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</row>
    <row r="157" spans="1:28" x14ac:dyDescent="0.2">
      <c r="A157" s="11" t="s">
        <v>388</v>
      </c>
      <c r="B157" s="11">
        <v>2</v>
      </c>
      <c r="C157" s="11">
        <v>1</v>
      </c>
      <c r="D157" s="11">
        <v>5</v>
      </c>
      <c r="E157" s="11">
        <v>3</v>
      </c>
      <c r="F157" s="11">
        <v>0</v>
      </c>
      <c r="G157" s="11">
        <v>0</v>
      </c>
      <c r="H157" s="11">
        <v>0</v>
      </c>
      <c r="I157" s="10"/>
      <c r="J157" s="7"/>
      <c r="K157" s="7"/>
      <c r="L157" s="8" t="s">
        <v>387</v>
      </c>
      <c r="M157" s="7"/>
      <c r="N157" s="8"/>
      <c r="O157" s="8"/>
      <c r="P157" s="13"/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</row>
    <row r="158" spans="1:28" x14ac:dyDescent="0.2">
      <c r="A158" s="11" t="s">
        <v>386</v>
      </c>
      <c r="B158" s="11">
        <v>2</v>
      </c>
      <c r="C158" s="11">
        <v>1</v>
      </c>
      <c r="D158" s="11">
        <v>5</v>
      </c>
      <c r="E158" s="11">
        <v>4</v>
      </c>
      <c r="F158" s="11">
        <v>0</v>
      </c>
      <c r="G158" s="11">
        <v>0</v>
      </c>
      <c r="H158" s="11">
        <v>0</v>
      </c>
      <c r="I158" s="10"/>
      <c r="J158" s="7"/>
      <c r="K158" s="7"/>
      <c r="L158" s="7" t="s">
        <v>385</v>
      </c>
      <c r="M158" s="7"/>
      <c r="N158" s="7"/>
      <c r="O158" s="7"/>
      <c r="P158" s="13"/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</row>
    <row r="159" spans="1:28" x14ac:dyDescent="0.2">
      <c r="A159" s="11" t="s">
        <v>384</v>
      </c>
      <c r="B159" s="11">
        <v>5</v>
      </c>
      <c r="C159" s="11">
        <v>1</v>
      </c>
      <c r="D159" s="11">
        <v>2</v>
      </c>
      <c r="E159" s="11">
        <v>4</v>
      </c>
      <c r="F159" s="11">
        <v>1</v>
      </c>
      <c r="G159" s="11">
        <v>0</v>
      </c>
      <c r="H159" s="11">
        <v>0</v>
      </c>
      <c r="I159" s="10"/>
      <c r="J159" s="7"/>
      <c r="K159" s="7" t="s">
        <v>56</v>
      </c>
      <c r="L159" s="8"/>
      <c r="M159" s="8"/>
      <c r="N159" s="7"/>
      <c r="O159" s="7"/>
      <c r="P159" s="13"/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</row>
    <row r="160" spans="1:28" x14ac:dyDescent="0.2">
      <c r="A160" s="122" t="s">
        <v>383</v>
      </c>
      <c r="B160" s="122">
        <v>2</v>
      </c>
      <c r="C160" s="122">
        <v>2</v>
      </c>
      <c r="D160" s="122">
        <v>0</v>
      </c>
      <c r="E160" s="122">
        <v>0</v>
      </c>
      <c r="F160" s="122">
        <v>0</v>
      </c>
      <c r="G160" s="122">
        <v>0</v>
      </c>
      <c r="H160" s="122">
        <v>0</v>
      </c>
      <c r="I160" s="128"/>
      <c r="J160" s="124" t="s">
        <v>382</v>
      </c>
      <c r="K160" s="124"/>
      <c r="L160" s="124"/>
      <c r="M160" s="124"/>
      <c r="N160" s="124"/>
      <c r="O160" s="124"/>
      <c r="P160" s="138"/>
      <c r="Q160" s="126">
        <f t="shared" ref="Q160:V160" si="74">+Q161+Q162+Q163+Q164+Q165+Q166</f>
        <v>0</v>
      </c>
      <c r="R160" s="126">
        <f t="shared" si="74"/>
        <v>0</v>
      </c>
      <c r="S160" s="126">
        <f t="shared" si="74"/>
        <v>0</v>
      </c>
      <c r="T160" s="126">
        <f t="shared" si="74"/>
        <v>0</v>
      </c>
      <c r="U160" s="126">
        <f t="shared" si="74"/>
        <v>0</v>
      </c>
      <c r="V160" s="126">
        <f t="shared" si="74"/>
        <v>0</v>
      </c>
      <c r="W160" s="126">
        <f t="shared" ref="W160:AB160" si="75">+W161+W162+W163+W164+W165+W166</f>
        <v>0</v>
      </c>
      <c r="X160" s="126">
        <f t="shared" si="75"/>
        <v>0</v>
      </c>
      <c r="Y160" s="126">
        <f t="shared" si="75"/>
        <v>0</v>
      </c>
      <c r="Z160" s="126">
        <f t="shared" si="75"/>
        <v>0</v>
      </c>
      <c r="AA160" s="126">
        <f t="shared" si="75"/>
        <v>0</v>
      </c>
      <c r="AB160" s="126">
        <f t="shared" si="75"/>
        <v>0</v>
      </c>
    </row>
    <row r="161" spans="1:28" x14ac:dyDescent="0.2">
      <c r="A161" s="11" t="s">
        <v>381</v>
      </c>
      <c r="B161" s="11">
        <v>2</v>
      </c>
      <c r="C161" s="11">
        <v>2</v>
      </c>
      <c r="D161" s="11">
        <v>3</v>
      </c>
      <c r="E161" s="11">
        <v>0</v>
      </c>
      <c r="F161" s="11">
        <v>0</v>
      </c>
      <c r="G161" s="11">
        <v>0</v>
      </c>
      <c r="H161" s="11">
        <v>0</v>
      </c>
      <c r="I161" s="10"/>
      <c r="J161" s="7"/>
      <c r="K161" s="7" t="s">
        <v>380</v>
      </c>
      <c r="L161" s="8"/>
      <c r="M161" s="7"/>
      <c r="N161" s="7"/>
      <c r="O161" s="7"/>
      <c r="P161" s="13"/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</row>
    <row r="162" spans="1:28" x14ac:dyDescent="0.2">
      <c r="A162" s="11" t="s">
        <v>379</v>
      </c>
      <c r="B162" s="11">
        <v>2</v>
      </c>
      <c r="C162" s="11">
        <v>2</v>
      </c>
      <c r="D162" s="11">
        <v>4</v>
      </c>
      <c r="E162" s="11">
        <v>0</v>
      </c>
      <c r="F162" s="11">
        <v>0</v>
      </c>
      <c r="G162" s="11">
        <v>0</v>
      </c>
      <c r="H162" s="11">
        <v>0</v>
      </c>
      <c r="I162" s="10"/>
      <c r="J162" s="7"/>
      <c r="K162" s="8" t="s">
        <v>378</v>
      </c>
      <c r="L162" s="15"/>
      <c r="M162" s="7"/>
      <c r="N162" s="8"/>
      <c r="O162" s="7"/>
      <c r="P162" s="13"/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</row>
    <row r="163" spans="1:28" x14ac:dyDescent="0.2">
      <c r="A163" s="11" t="s">
        <v>377</v>
      </c>
      <c r="B163" s="11">
        <v>2</v>
      </c>
      <c r="C163" s="11">
        <v>2</v>
      </c>
      <c r="D163" s="11">
        <v>5</v>
      </c>
      <c r="E163" s="11">
        <v>0</v>
      </c>
      <c r="F163" s="11">
        <v>0</v>
      </c>
      <c r="G163" s="11">
        <v>0</v>
      </c>
      <c r="H163" s="11">
        <v>0</v>
      </c>
      <c r="I163" s="10"/>
      <c r="J163" s="7"/>
      <c r="K163" s="8" t="s">
        <v>376</v>
      </c>
      <c r="L163" s="19"/>
      <c r="M163" s="7"/>
      <c r="N163" s="8"/>
      <c r="O163" s="7"/>
      <c r="P163" s="13"/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</row>
    <row r="164" spans="1:28" x14ac:dyDescent="0.2">
      <c r="A164" s="11" t="s">
        <v>375</v>
      </c>
      <c r="B164" s="11">
        <v>2</v>
      </c>
      <c r="C164" s="11">
        <v>2</v>
      </c>
      <c r="D164" s="11">
        <v>8</v>
      </c>
      <c r="E164" s="11">
        <v>0</v>
      </c>
      <c r="F164" s="11">
        <v>0</v>
      </c>
      <c r="G164" s="11">
        <v>0</v>
      </c>
      <c r="H164" s="11">
        <v>0</v>
      </c>
      <c r="I164" s="10"/>
      <c r="J164" s="7"/>
      <c r="K164" s="7" t="s">
        <v>374</v>
      </c>
      <c r="L164" s="99"/>
      <c r="M164" s="15"/>
      <c r="N164" s="7"/>
      <c r="O164" s="7"/>
      <c r="P164" s="13"/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</row>
    <row r="165" spans="1:28" x14ac:dyDescent="0.2">
      <c r="A165" s="11" t="s">
        <v>373</v>
      </c>
      <c r="B165" s="11">
        <v>2</v>
      </c>
      <c r="C165" s="11">
        <v>2</v>
      </c>
      <c r="D165" s="11">
        <v>7</v>
      </c>
      <c r="E165" s="11">
        <v>0</v>
      </c>
      <c r="F165" s="11">
        <v>0</v>
      </c>
      <c r="G165" s="11">
        <v>0</v>
      </c>
      <c r="H165" s="11">
        <v>0</v>
      </c>
      <c r="I165" s="14"/>
      <c r="J165" s="8"/>
      <c r="K165" s="8" t="s">
        <v>372</v>
      </c>
      <c r="L165" s="8"/>
      <c r="M165" s="8"/>
      <c r="N165" s="8"/>
      <c r="O165" s="8"/>
      <c r="P165" s="18"/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</row>
    <row r="166" spans="1:28" x14ac:dyDescent="0.2">
      <c r="A166" s="11" t="s">
        <v>371</v>
      </c>
      <c r="B166" s="11">
        <v>2</v>
      </c>
      <c r="C166" s="11">
        <v>2</v>
      </c>
      <c r="D166" s="11">
        <v>14</v>
      </c>
      <c r="E166" s="11">
        <v>0</v>
      </c>
      <c r="F166" s="11">
        <v>0</v>
      </c>
      <c r="G166" s="11">
        <v>0</v>
      </c>
      <c r="H166" s="11">
        <v>0</v>
      </c>
      <c r="I166" s="10"/>
      <c r="J166" s="7"/>
      <c r="K166" s="7" t="s">
        <v>370</v>
      </c>
      <c r="L166" s="7"/>
      <c r="M166" s="7"/>
      <c r="N166" s="7"/>
      <c r="O166" s="7"/>
      <c r="P166" s="13"/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</row>
    <row r="167" spans="1:28" x14ac:dyDescent="0.2">
      <c r="A167" s="122" t="s">
        <v>369</v>
      </c>
      <c r="B167" s="122">
        <v>2</v>
      </c>
      <c r="C167" s="122">
        <v>4</v>
      </c>
      <c r="D167" s="122">
        <v>1</v>
      </c>
      <c r="E167" s="122">
        <v>0</v>
      </c>
      <c r="F167" s="122">
        <v>0</v>
      </c>
      <c r="G167" s="122">
        <v>0</v>
      </c>
      <c r="H167" s="122">
        <v>0</v>
      </c>
      <c r="I167" s="128"/>
      <c r="J167" s="124" t="s">
        <v>368</v>
      </c>
      <c r="K167" s="124"/>
      <c r="L167" s="124"/>
      <c r="M167" s="124"/>
      <c r="N167" s="124"/>
      <c r="O167" s="139"/>
      <c r="P167" s="125"/>
      <c r="Q167" s="126">
        <f t="shared" ref="Q167:V167" si="76">+Q168+Q180</f>
        <v>0</v>
      </c>
      <c r="R167" s="126">
        <f t="shared" si="76"/>
        <v>0</v>
      </c>
      <c r="S167" s="126">
        <f t="shared" si="76"/>
        <v>0</v>
      </c>
      <c r="T167" s="126">
        <f t="shared" si="76"/>
        <v>0</v>
      </c>
      <c r="U167" s="126">
        <f t="shared" si="76"/>
        <v>0</v>
      </c>
      <c r="V167" s="126">
        <f t="shared" si="76"/>
        <v>0</v>
      </c>
      <c r="W167" s="126">
        <f t="shared" ref="W167:AB167" si="77">+W168+W180</f>
        <v>0</v>
      </c>
      <c r="X167" s="126">
        <f t="shared" si="77"/>
        <v>0</v>
      </c>
      <c r="Y167" s="126">
        <f t="shared" si="77"/>
        <v>0</v>
      </c>
      <c r="Z167" s="126">
        <f t="shared" si="77"/>
        <v>0</v>
      </c>
      <c r="AA167" s="126">
        <f t="shared" si="77"/>
        <v>0</v>
      </c>
      <c r="AB167" s="126">
        <f t="shared" si="77"/>
        <v>0</v>
      </c>
    </row>
    <row r="168" spans="1:28" x14ac:dyDescent="0.2">
      <c r="A168" s="127" t="s">
        <v>367</v>
      </c>
      <c r="B168" s="127">
        <v>2</v>
      </c>
      <c r="C168" s="127">
        <v>4</v>
      </c>
      <c r="D168" s="127">
        <v>1</v>
      </c>
      <c r="E168" s="127">
        <v>1</v>
      </c>
      <c r="F168" s="127">
        <v>0</v>
      </c>
      <c r="G168" s="127">
        <v>0</v>
      </c>
      <c r="H168" s="127">
        <v>0</v>
      </c>
      <c r="I168" s="128"/>
      <c r="J168" s="129"/>
      <c r="K168" s="129" t="s">
        <v>366</v>
      </c>
      <c r="L168" s="129"/>
      <c r="M168" s="129"/>
      <c r="N168" s="129"/>
      <c r="O168" s="132"/>
      <c r="P168" s="130"/>
      <c r="Q168" s="131">
        <f t="shared" ref="Q168:V168" si="78">+Q169+Q173+Q176+Q179</f>
        <v>0</v>
      </c>
      <c r="R168" s="131">
        <f t="shared" si="78"/>
        <v>0</v>
      </c>
      <c r="S168" s="131">
        <f t="shared" si="78"/>
        <v>0</v>
      </c>
      <c r="T168" s="131">
        <f t="shared" si="78"/>
        <v>0</v>
      </c>
      <c r="U168" s="131">
        <f t="shared" si="78"/>
        <v>0</v>
      </c>
      <c r="V168" s="131">
        <f t="shared" si="78"/>
        <v>0</v>
      </c>
      <c r="W168" s="131">
        <f t="shared" ref="W168:AB168" si="79">+W169+W173+W176+W179</f>
        <v>0</v>
      </c>
      <c r="X168" s="131">
        <f t="shared" si="79"/>
        <v>0</v>
      </c>
      <c r="Y168" s="131">
        <f t="shared" si="79"/>
        <v>0</v>
      </c>
      <c r="Z168" s="131">
        <f t="shared" si="79"/>
        <v>0</v>
      </c>
      <c r="AA168" s="131">
        <f t="shared" si="79"/>
        <v>0</v>
      </c>
      <c r="AB168" s="131">
        <f t="shared" si="79"/>
        <v>0</v>
      </c>
    </row>
    <row r="169" spans="1:28" x14ac:dyDescent="0.2">
      <c r="A169" s="127" t="s">
        <v>365</v>
      </c>
      <c r="B169" s="127">
        <v>2</v>
      </c>
      <c r="C169" s="127">
        <v>4</v>
      </c>
      <c r="D169" s="127">
        <v>1</v>
      </c>
      <c r="E169" s="127">
        <v>1</v>
      </c>
      <c r="F169" s="127">
        <v>1</v>
      </c>
      <c r="G169" s="127">
        <v>0</v>
      </c>
      <c r="H169" s="127">
        <v>0</v>
      </c>
      <c r="I169" s="128"/>
      <c r="J169" s="129"/>
      <c r="K169" s="129"/>
      <c r="L169" s="129" t="s">
        <v>364</v>
      </c>
      <c r="M169" s="129"/>
      <c r="N169" s="129"/>
      <c r="O169" s="132"/>
      <c r="P169" s="130"/>
      <c r="Q169" s="131">
        <f t="shared" ref="Q169:V169" si="80">+Q170+Q171+Q172</f>
        <v>0</v>
      </c>
      <c r="R169" s="131">
        <f t="shared" si="80"/>
        <v>0</v>
      </c>
      <c r="S169" s="131">
        <f t="shared" si="80"/>
        <v>0</v>
      </c>
      <c r="T169" s="131">
        <f t="shared" si="80"/>
        <v>0</v>
      </c>
      <c r="U169" s="131">
        <f t="shared" si="80"/>
        <v>0</v>
      </c>
      <c r="V169" s="131">
        <f t="shared" si="80"/>
        <v>0</v>
      </c>
      <c r="W169" s="131">
        <f t="shared" ref="W169:AB169" si="81">+W170+W171+W172</f>
        <v>0</v>
      </c>
      <c r="X169" s="131">
        <f t="shared" si="81"/>
        <v>0</v>
      </c>
      <c r="Y169" s="131">
        <f t="shared" si="81"/>
        <v>0</v>
      </c>
      <c r="Z169" s="131">
        <f t="shared" si="81"/>
        <v>0</v>
      </c>
      <c r="AA169" s="131">
        <f t="shared" si="81"/>
        <v>0</v>
      </c>
      <c r="AB169" s="131">
        <f t="shared" si="81"/>
        <v>0</v>
      </c>
    </row>
    <row r="170" spans="1:28" x14ac:dyDescent="0.2">
      <c r="A170" s="11" t="s">
        <v>363</v>
      </c>
      <c r="B170" s="11">
        <v>2</v>
      </c>
      <c r="C170" s="11">
        <v>4</v>
      </c>
      <c r="D170" s="11">
        <v>1</v>
      </c>
      <c r="E170" s="11">
        <v>1</v>
      </c>
      <c r="F170" s="11">
        <v>1</v>
      </c>
      <c r="G170" s="11">
        <v>1</v>
      </c>
      <c r="H170" s="11">
        <v>0</v>
      </c>
      <c r="I170" s="10"/>
      <c r="J170" s="7"/>
      <c r="K170" s="7"/>
      <c r="L170" s="7"/>
      <c r="M170" s="7" t="s">
        <v>362</v>
      </c>
      <c r="N170" s="7"/>
      <c r="O170" s="8"/>
      <c r="P170" s="6"/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</row>
    <row r="171" spans="1:28" x14ac:dyDescent="0.2">
      <c r="A171" s="11" t="s">
        <v>361</v>
      </c>
      <c r="B171" s="11">
        <v>2</v>
      </c>
      <c r="C171" s="11">
        <v>4</v>
      </c>
      <c r="D171" s="11">
        <v>1</v>
      </c>
      <c r="E171" s="11">
        <v>1</v>
      </c>
      <c r="F171" s="11">
        <v>1</v>
      </c>
      <c r="G171" s="11">
        <v>4</v>
      </c>
      <c r="H171" s="11">
        <v>0</v>
      </c>
      <c r="I171" s="10"/>
      <c r="J171" s="7"/>
      <c r="K171" s="7"/>
      <c r="L171" s="7"/>
      <c r="M171" s="7" t="s">
        <v>360</v>
      </c>
      <c r="N171" s="7"/>
      <c r="O171" s="8"/>
      <c r="P171" s="6"/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0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</row>
    <row r="172" spans="1:28" x14ac:dyDescent="0.2">
      <c r="A172" s="11" t="s">
        <v>359</v>
      </c>
      <c r="B172" s="11">
        <v>2</v>
      </c>
      <c r="C172" s="11">
        <v>4</v>
      </c>
      <c r="D172" s="11">
        <v>1</v>
      </c>
      <c r="E172" s="11">
        <v>1</v>
      </c>
      <c r="F172" s="11">
        <v>1</v>
      </c>
      <c r="G172" s="11">
        <v>7</v>
      </c>
      <c r="H172" s="11">
        <v>0</v>
      </c>
      <c r="I172" s="10"/>
      <c r="J172" s="7"/>
      <c r="K172" s="7"/>
      <c r="L172" s="12"/>
      <c r="M172" s="7" t="s">
        <v>358</v>
      </c>
      <c r="N172" s="7"/>
      <c r="O172" s="8"/>
      <c r="P172" s="6"/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  <c r="Z172" s="9">
        <v>0</v>
      </c>
      <c r="AA172" s="9">
        <v>0</v>
      </c>
      <c r="AB172" s="9">
        <v>0</v>
      </c>
    </row>
    <row r="173" spans="1:28" x14ac:dyDescent="0.2">
      <c r="A173" s="127" t="s">
        <v>357</v>
      </c>
      <c r="B173" s="127">
        <v>2</v>
      </c>
      <c r="C173" s="127">
        <v>4</v>
      </c>
      <c r="D173" s="127">
        <v>1</v>
      </c>
      <c r="E173" s="127">
        <v>1</v>
      </c>
      <c r="F173" s="127">
        <v>2</v>
      </c>
      <c r="G173" s="127">
        <v>0</v>
      </c>
      <c r="H173" s="127">
        <v>0</v>
      </c>
      <c r="I173" s="128"/>
      <c r="J173" s="129"/>
      <c r="K173" s="132"/>
      <c r="L173" s="129" t="s">
        <v>356</v>
      </c>
      <c r="M173" s="129"/>
      <c r="N173" s="129"/>
      <c r="O173" s="129"/>
      <c r="P173" s="140"/>
      <c r="Q173" s="131">
        <f t="shared" ref="Q173:V173" si="82">+Q174+Q175</f>
        <v>0</v>
      </c>
      <c r="R173" s="131">
        <f t="shared" si="82"/>
        <v>0</v>
      </c>
      <c r="S173" s="131">
        <f t="shared" si="82"/>
        <v>0</v>
      </c>
      <c r="T173" s="131">
        <f t="shared" si="82"/>
        <v>0</v>
      </c>
      <c r="U173" s="131">
        <f t="shared" si="82"/>
        <v>0</v>
      </c>
      <c r="V173" s="131">
        <f t="shared" si="82"/>
        <v>0</v>
      </c>
      <c r="W173" s="131">
        <f t="shared" ref="W173:AB173" si="83">+W174+W175</f>
        <v>0</v>
      </c>
      <c r="X173" s="131">
        <f t="shared" si="83"/>
        <v>0</v>
      </c>
      <c r="Y173" s="131">
        <f t="shared" si="83"/>
        <v>0</v>
      </c>
      <c r="Z173" s="131">
        <f t="shared" si="83"/>
        <v>0</v>
      </c>
      <c r="AA173" s="131">
        <f t="shared" si="83"/>
        <v>0</v>
      </c>
      <c r="AB173" s="131">
        <f t="shared" si="83"/>
        <v>0</v>
      </c>
    </row>
    <row r="174" spans="1:28" x14ac:dyDescent="0.2">
      <c r="A174" s="11" t="s">
        <v>355</v>
      </c>
      <c r="B174" s="11">
        <v>2</v>
      </c>
      <c r="C174" s="11">
        <v>4</v>
      </c>
      <c r="D174" s="11">
        <v>1</v>
      </c>
      <c r="E174" s="11">
        <v>1</v>
      </c>
      <c r="F174" s="11">
        <v>2</v>
      </c>
      <c r="G174" s="11">
        <v>1</v>
      </c>
      <c r="H174" s="11">
        <v>0</v>
      </c>
      <c r="I174" s="10"/>
      <c r="J174" s="7"/>
      <c r="K174" s="8"/>
      <c r="L174" s="7"/>
      <c r="M174" s="7" t="s">
        <v>354</v>
      </c>
      <c r="N174" s="7"/>
      <c r="O174" s="7"/>
      <c r="P174" s="17"/>
      <c r="Q174" s="9">
        <v>0</v>
      </c>
      <c r="R174" s="9">
        <v>0</v>
      </c>
      <c r="S174" s="9">
        <v>0</v>
      </c>
      <c r="T174" s="9">
        <v>0</v>
      </c>
      <c r="U174" s="9">
        <v>0</v>
      </c>
      <c r="V174" s="9">
        <v>0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</row>
    <row r="175" spans="1:28" x14ac:dyDescent="0.2">
      <c r="A175" s="11" t="s">
        <v>353</v>
      </c>
      <c r="B175" s="11">
        <v>2</v>
      </c>
      <c r="C175" s="11">
        <v>4</v>
      </c>
      <c r="D175" s="11">
        <v>1</v>
      </c>
      <c r="E175" s="11">
        <v>1</v>
      </c>
      <c r="F175" s="11">
        <v>2</v>
      </c>
      <c r="G175" s="11">
        <v>2</v>
      </c>
      <c r="H175" s="11">
        <v>0</v>
      </c>
      <c r="I175" s="10"/>
      <c r="J175" s="7"/>
      <c r="K175" s="8"/>
      <c r="L175" s="7"/>
      <c r="M175" s="7" t="s">
        <v>352</v>
      </c>
      <c r="N175" s="15"/>
      <c r="O175" s="7"/>
      <c r="P175" s="17"/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</row>
    <row r="176" spans="1:28" x14ac:dyDescent="0.2">
      <c r="A176" s="127" t="s">
        <v>351</v>
      </c>
      <c r="B176" s="127">
        <v>2</v>
      </c>
      <c r="C176" s="127">
        <v>4</v>
      </c>
      <c r="D176" s="127">
        <v>1</v>
      </c>
      <c r="E176" s="127">
        <v>1</v>
      </c>
      <c r="F176" s="127">
        <v>3</v>
      </c>
      <c r="G176" s="127">
        <v>0</v>
      </c>
      <c r="H176" s="127">
        <v>0</v>
      </c>
      <c r="I176" s="128"/>
      <c r="J176" s="129"/>
      <c r="K176" s="132"/>
      <c r="L176" s="129" t="s">
        <v>350</v>
      </c>
      <c r="M176" s="129"/>
      <c r="N176" s="129"/>
      <c r="O176" s="129"/>
      <c r="P176" s="140"/>
      <c r="Q176" s="131">
        <f t="shared" ref="Q176:V176" si="84">+Q177+Q178</f>
        <v>0</v>
      </c>
      <c r="R176" s="131">
        <f t="shared" si="84"/>
        <v>0</v>
      </c>
      <c r="S176" s="131">
        <f t="shared" si="84"/>
        <v>0</v>
      </c>
      <c r="T176" s="131">
        <f t="shared" si="84"/>
        <v>0</v>
      </c>
      <c r="U176" s="131">
        <f t="shared" si="84"/>
        <v>0</v>
      </c>
      <c r="V176" s="131">
        <f t="shared" si="84"/>
        <v>0</v>
      </c>
      <c r="W176" s="131">
        <f t="shared" ref="W176:AB176" si="85">+W177+W178</f>
        <v>0</v>
      </c>
      <c r="X176" s="131">
        <f t="shared" si="85"/>
        <v>0</v>
      </c>
      <c r="Y176" s="131">
        <f t="shared" si="85"/>
        <v>0</v>
      </c>
      <c r="Z176" s="131">
        <f t="shared" si="85"/>
        <v>0</v>
      </c>
      <c r="AA176" s="131">
        <f t="shared" si="85"/>
        <v>0</v>
      </c>
      <c r="AB176" s="131">
        <f t="shared" si="85"/>
        <v>0</v>
      </c>
    </row>
    <row r="177" spans="1:28" x14ac:dyDescent="0.2">
      <c r="A177" s="11" t="s">
        <v>349</v>
      </c>
      <c r="B177" s="11">
        <v>2</v>
      </c>
      <c r="C177" s="11">
        <v>4</v>
      </c>
      <c r="D177" s="11">
        <v>1</v>
      </c>
      <c r="E177" s="11">
        <v>1</v>
      </c>
      <c r="F177" s="11">
        <v>3</v>
      </c>
      <c r="G177" s="11">
        <v>1</v>
      </c>
      <c r="H177" s="11">
        <v>0</v>
      </c>
      <c r="I177" s="10"/>
      <c r="J177" s="7"/>
      <c r="K177" s="8"/>
      <c r="L177" s="7"/>
      <c r="M177" s="7" t="s">
        <v>348</v>
      </c>
      <c r="N177" s="15"/>
      <c r="O177" s="7"/>
      <c r="P177" s="17"/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</row>
    <row r="178" spans="1:28" x14ac:dyDescent="0.2">
      <c r="A178" s="11" t="s">
        <v>347</v>
      </c>
      <c r="B178" s="11">
        <v>2</v>
      </c>
      <c r="C178" s="11">
        <v>4</v>
      </c>
      <c r="D178" s="11">
        <v>1</v>
      </c>
      <c r="E178" s="11">
        <v>1</v>
      </c>
      <c r="F178" s="11">
        <v>3</v>
      </c>
      <c r="G178" s="11">
        <v>2</v>
      </c>
      <c r="H178" s="11">
        <v>0</v>
      </c>
      <c r="I178" s="10"/>
      <c r="J178" s="7"/>
      <c r="K178" s="8"/>
      <c r="L178" s="7"/>
      <c r="M178" s="7" t="s">
        <v>346</v>
      </c>
      <c r="N178" s="7"/>
      <c r="O178" s="7"/>
      <c r="P178" s="17"/>
      <c r="Q178" s="9">
        <v>0</v>
      </c>
      <c r="R178" s="9">
        <v>0</v>
      </c>
      <c r="S178" s="9">
        <v>0</v>
      </c>
      <c r="T178" s="9">
        <v>0</v>
      </c>
      <c r="U178" s="9">
        <v>0</v>
      </c>
      <c r="V178" s="9">
        <v>0</v>
      </c>
      <c r="W178" s="9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</row>
    <row r="179" spans="1:28" x14ac:dyDescent="0.2">
      <c r="A179" s="11" t="s">
        <v>345</v>
      </c>
      <c r="B179" s="11">
        <v>2</v>
      </c>
      <c r="C179" s="11">
        <v>4</v>
      </c>
      <c r="D179" s="11">
        <v>1</v>
      </c>
      <c r="E179" s="11">
        <v>1</v>
      </c>
      <c r="F179" s="11">
        <v>4</v>
      </c>
      <c r="G179" s="11">
        <v>0</v>
      </c>
      <c r="H179" s="11">
        <v>0</v>
      </c>
      <c r="I179" s="10"/>
      <c r="J179" s="7"/>
      <c r="K179" s="8"/>
      <c r="L179" s="7" t="s">
        <v>344</v>
      </c>
      <c r="M179" s="8"/>
      <c r="N179" s="7"/>
      <c r="O179" s="8"/>
      <c r="P179" s="6"/>
      <c r="Q179" s="9">
        <v>0</v>
      </c>
      <c r="R179" s="9">
        <v>0</v>
      </c>
      <c r="S179" s="9">
        <v>0</v>
      </c>
      <c r="T179" s="9">
        <v>0</v>
      </c>
      <c r="U179" s="9">
        <v>0</v>
      </c>
      <c r="V179" s="9">
        <v>0</v>
      </c>
      <c r="W179" s="9">
        <v>0</v>
      </c>
      <c r="X179" s="9">
        <v>0</v>
      </c>
      <c r="Y179" s="9">
        <v>0</v>
      </c>
      <c r="Z179" s="9">
        <v>0</v>
      </c>
      <c r="AA179" s="9">
        <v>0</v>
      </c>
      <c r="AB179" s="9">
        <v>0</v>
      </c>
    </row>
    <row r="180" spans="1:28" x14ac:dyDescent="0.2">
      <c r="A180" s="11" t="s">
        <v>343</v>
      </c>
      <c r="B180" s="11">
        <v>2</v>
      </c>
      <c r="C180" s="11">
        <v>4</v>
      </c>
      <c r="D180" s="11">
        <v>1</v>
      </c>
      <c r="E180" s="11">
        <v>1</v>
      </c>
      <c r="F180" s="11">
        <v>50</v>
      </c>
      <c r="G180" s="11">
        <v>0</v>
      </c>
      <c r="H180" s="11">
        <v>0</v>
      </c>
      <c r="I180" s="10"/>
      <c r="J180" s="7"/>
      <c r="K180" s="7" t="s">
        <v>342</v>
      </c>
      <c r="L180" s="12"/>
      <c r="M180" s="8"/>
      <c r="N180" s="7"/>
      <c r="O180" s="8"/>
      <c r="P180" s="6"/>
      <c r="Q180" s="9">
        <v>0</v>
      </c>
      <c r="R180" s="9">
        <v>0</v>
      </c>
      <c r="S180" s="9">
        <v>0</v>
      </c>
      <c r="T180" s="9">
        <v>0</v>
      </c>
      <c r="U180" s="9">
        <v>0</v>
      </c>
      <c r="V180" s="9">
        <v>0</v>
      </c>
      <c r="W180" s="9">
        <v>0</v>
      </c>
      <c r="X180" s="9">
        <v>0</v>
      </c>
      <c r="Y180" s="9">
        <v>0</v>
      </c>
      <c r="Z180" s="9">
        <v>0</v>
      </c>
      <c r="AA180" s="9">
        <v>0</v>
      </c>
      <c r="AB180" s="9">
        <v>0</v>
      </c>
    </row>
    <row r="181" spans="1:28" x14ac:dyDescent="0.2">
      <c r="A181" s="122" t="s">
        <v>341</v>
      </c>
      <c r="B181" s="122">
        <v>2</v>
      </c>
      <c r="C181" s="122">
        <v>3</v>
      </c>
      <c r="D181" s="122">
        <v>3</v>
      </c>
      <c r="E181" s="122">
        <v>0</v>
      </c>
      <c r="F181" s="122">
        <v>0</v>
      </c>
      <c r="G181" s="122">
        <v>0</v>
      </c>
      <c r="H181" s="122">
        <v>0</v>
      </c>
      <c r="I181" s="128"/>
      <c r="J181" s="141" t="s">
        <v>340</v>
      </c>
      <c r="K181" s="132"/>
      <c r="L181" s="142"/>
      <c r="M181" s="142"/>
      <c r="N181" s="142"/>
      <c r="O181" s="142"/>
      <c r="P181" s="130"/>
      <c r="Q181" s="126">
        <f t="shared" ref="Q181:V181" si="86">Q182+Q193</f>
        <v>0</v>
      </c>
      <c r="R181" s="126">
        <f t="shared" si="86"/>
        <v>0</v>
      </c>
      <c r="S181" s="126">
        <f t="shared" si="86"/>
        <v>0</v>
      </c>
      <c r="T181" s="126">
        <f t="shared" si="86"/>
        <v>0</v>
      </c>
      <c r="U181" s="126">
        <f t="shared" si="86"/>
        <v>0</v>
      </c>
      <c r="V181" s="126">
        <f t="shared" si="86"/>
        <v>0</v>
      </c>
      <c r="W181" s="126">
        <f t="shared" ref="W181:AB181" si="87">W182+W193</f>
        <v>0</v>
      </c>
      <c r="X181" s="126">
        <f t="shared" si="87"/>
        <v>0</v>
      </c>
      <c r="Y181" s="126">
        <f t="shared" si="87"/>
        <v>0</v>
      </c>
      <c r="Z181" s="126">
        <f t="shared" si="87"/>
        <v>0</v>
      </c>
      <c r="AA181" s="126">
        <f t="shared" si="87"/>
        <v>0</v>
      </c>
      <c r="AB181" s="126">
        <f t="shared" si="87"/>
        <v>0</v>
      </c>
    </row>
    <row r="182" spans="1:28" x14ac:dyDescent="0.2">
      <c r="A182" s="127" t="s">
        <v>339</v>
      </c>
      <c r="B182" s="127">
        <v>2</v>
      </c>
      <c r="C182" s="127">
        <v>3</v>
      </c>
      <c r="D182" s="127">
        <v>3</v>
      </c>
      <c r="E182" s="127">
        <v>1</v>
      </c>
      <c r="F182" s="127">
        <v>0</v>
      </c>
      <c r="G182" s="127">
        <v>0</v>
      </c>
      <c r="H182" s="127">
        <v>0</v>
      </c>
      <c r="I182" s="128"/>
      <c r="J182" s="129"/>
      <c r="K182" s="129" t="s">
        <v>338</v>
      </c>
      <c r="L182" s="132"/>
      <c r="M182" s="129"/>
      <c r="N182" s="129"/>
      <c r="O182" s="129"/>
      <c r="P182" s="130"/>
      <c r="Q182" s="131">
        <f t="shared" ref="Q182:V182" si="88">+Q183+Q184+Q185+Q186+Q187+Q188+Q189</f>
        <v>0</v>
      </c>
      <c r="R182" s="131">
        <f t="shared" si="88"/>
        <v>0</v>
      </c>
      <c r="S182" s="131">
        <f t="shared" si="88"/>
        <v>0</v>
      </c>
      <c r="T182" s="131">
        <f t="shared" si="88"/>
        <v>0</v>
      </c>
      <c r="U182" s="131">
        <f t="shared" si="88"/>
        <v>0</v>
      </c>
      <c r="V182" s="131">
        <f t="shared" si="88"/>
        <v>0</v>
      </c>
      <c r="W182" s="131">
        <f t="shared" ref="W182:AB182" si="89">+W183+W184+W185+W186+W187+W188+W189</f>
        <v>0</v>
      </c>
      <c r="X182" s="131">
        <f t="shared" si="89"/>
        <v>0</v>
      </c>
      <c r="Y182" s="131">
        <f t="shared" si="89"/>
        <v>0</v>
      </c>
      <c r="Z182" s="131">
        <f t="shared" si="89"/>
        <v>0</v>
      </c>
      <c r="AA182" s="131">
        <f t="shared" si="89"/>
        <v>0</v>
      </c>
      <c r="AB182" s="131">
        <f t="shared" si="89"/>
        <v>0</v>
      </c>
    </row>
    <row r="183" spans="1:28" x14ac:dyDescent="0.2">
      <c r="A183" s="11" t="s">
        <v>337</v>
      </c>
      <c r="B183" s="11">
        <v>2</v>
      </c>
      <c r="C183" s="11">
        <v>3</v>
      </c>
      <c r="D183" s="11">
        <v>3</v>
      </c>
      <c r="E183" s="11">
        <v>1</v>
      </c>
      <c r="F183" s="11">
        <v>1</v>
      </c>
      <c r="G183" s="11">
        <v>0</v>
      </c>
      <c r="H183" s="11">
        <v>0</v>
      </c>
      <c r="I183" s="10"/>
      <c r="J183" s="7"/>
      <c r="K183" s="7"/>
      <c r="L183" s="7" t="s">
        <v>321</v>
      </c>
      <c r="M183" s="8"/>
      <c r="N183" s="7"/>
      <c r="O183" s="7"/>
      <c r="P183" s="6"/>
      <c r="Q183" s="9">
        <v>0</v>
      </c>
      <c r="R183" s="9">
        <v>0</v>
      </c>
      <c r="S183" s="9">
        <v>0</v>
      </c>
      <c r="T183" s="9">
        <v>0</v>
      </c>
      <c r="U183" s="9">
        <v>0</v>
      </c>
      <c r="V183" s="9">
        <v>0</v>
      </c>
      <c r="W183" s="9">
        <v>0</v>
      </c>
      <c r="X183" s="9">
        <v>0</v>
      </c>
      <c r="Y183" s="9">
        <v>0</v>
      </c>
      <c r="Z183" s="9">
        <v>0</v>
      </c>
      <c r="AA183" s="9">
        <v>0</v>
      </c>
      <c r="AB183" s="9">
        <v>0</v>
      </c>
    </row>
    <row r="184" spans="1:28" x14ac:dyDescent="0.2">
      <c r="A184" s="11" t="s">
        <v>336</v>
      </c>
      <c r="B184" s="11">
        <v>2</v>
      </c>
      <c r="C184" s="11">
        <v>3</v>
      </c>
      <c r="D184" s="11">
        <v>3</v>
      </c>
      <c r="E184" s="11">
        <v>1</v>
      </c>
      <c r="F184" s="11">
        <v>2</v>
      </c>
      <c r="G184" s="11">
        <v>0</v>
      </c>
      <c r="H184" s="11">
        <v>0</v>
      </c>
      <c r="I184" s="10"/>
      <c r="J184" s="7"/>
      <c r="K184" s="15"/>
      <c r="L184" s="7" t="s">
        <v>335</v>
      </c>
      <c r="M184" s="8"/>
      <c r="N184" s="7"/>
      <c r="O184" s="7"/>
      <c r="P184" s="6"/>
      <c r="Q184" s="9">
        <v>0</v>
      </c>
      <c r="R184" s="9">
        <v>0</v>
      </c>
      <c r="S184" s="9">
        <v>0</v>
      </c>
      <c r="T184" s="9">
        <v>0</v>
      </c>
      <c r="U184" s="9">
        <v>0</v>
      </c>
      <c r="V184" s="9">
        <v>0</v>
      </c>
      <c r="W184" s="9">
        <v>0</v>
      </c>
      <c r="X184" s="9">
        <v>0</v>
      </c>
      <c r="Y184" s="9">
        <v>0</v>
      </c>
      <c r="Z184" s="9">
        <v>0</v>
      </c>
      <c r="AA184" s="9">
        <v>0</v>
      </c>
      <c r="AB184" s="9">
        <v>0</v>
      </c>
    </row>
    <row r="185" spans="1:28" x14ac:dyDescent="0.2">
      <c r="A185" s="11" t="s">
        <v>334</v>
      </c>
      <c r="B185" s="11">
        <v>2</v>
      </c>
      <c r="C185" s="11">
        <v>3</v>
      </c>
      <c r="D185" s="11">
        <v>3</v>
      </c>
      <c r="E185" s="11">
        <v>1</v>
      </c>
      <c r="F185" s="11">
        <v>3</v>
      </c>
      <c r="G185" s="11">
        <v>0</v>
      </c>
      <c r="H185" s="11">
        <v>0</v>
      </c>
      <c r="I185" s="10"/>
      <c r="J185" s="7"/>
      <c r="K185" s="15"/>
      <c r="L185" s="7" t="s">
        <v>317</v>
      </c>
      <c r="M185" s="8"/>
      <c r="N185" s="7"/>
      <c r="O185" s="7"/>
      <c r="P185" s="6"/>
      <c r="Q185" s="9">
        <v>0</v>
      </c>
      <c r="R185" s="9">
        <v>0</v>
      </c>
      <c r="S185" s="9">
        <v>0</v>
      </c>
      <c r="T185" s="9">
        <v>0</v>
      </c>
      <c r="U185" s="9">
        <v>0</v>
      </c>
      <c r="V185" s="9">
        <v>0</v>
      </c>
      <c r="W185" s="9">
        <v>0</v>
      </c>
      <c r="X185" s="9">
        <v>0</v>
      </c>
      <c r="Y185" s="9">
        <v>0</v>
      </c>
      <c r="Z185" s="9">
        <v>0</v>
      </c>
      <c r="AA185" s="9">
        <v>0</v>
      </c>
      <c r="AB185" s="9">
        <v>0</v>
      </c>
    </row>
    <row r="186" spans="1:28" x14ac:dyDescent="0.2">
      <c r="A186" s="11" t="s">
        <v>333</v>
      </c>
      <c r="B186" s="11">
        <v>2</v>
      </c>
      <c r="C186" s="11">
        <v>3</v>
      </c>
      <c r="D186" s="11">
        <v>3</v>
      </c>
      <c r="E186" s="11">
        <v>1</v>
      </c>
      <c r="F186" s="11">
        <v>4</v>
      </c>
      <c r="G186" s="11">
        <v>0</v>
      </c>
      <c r="H186" s="11">
        <v>0</v>
      </c>
      <c r="I186" s="10"/>
      <c r="J186" s="7"/>
      <c r="K186" s="15"/>
      <c r="L186" s="7" t="s">
        <v>332</v>
      </c>
      <c r="M186" s="8"/>
      <c r="N186" s="7"/>
      <c r="O186" s="7"/>
      <c r="P186" s="6"/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9">
        <v>0</v>
      </c>
      <c r="W186" s="9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</row>
    <row r="187" spans="1:28" x14ac:dyDescent="0.2">
      <c r="A187" s="11" t="s">
        <v>331</v>
      </c>
      <c r="B187" s="11">
        <v>2</v>
      </c>
      <c r="C187" s="11">
        <v>3</v>
      </c>
      <c r="D187" s="11">
        <v>3</v>
      </c>
      <c r="E187" s="11">
        <v>1</v>
      </c>
      <c r="F187" s="11">
        <v>5</v>
      </c>
      <c r="G187" s="11">
        <v>0</v>
      </c>
      <c r="H187" s="11">
        <v>0</v>
      </c>
      <c r="I187" s="10"/>
      <c r="J187" s="7"/>
      <c r="K187" s="15"/>
      <c r="L187" s="7" t="s">
        <v>315</v>
      </c>
      <c r="M187" s="8"/>
      <c r="N187" s="8"/>
      <c r="O187" s="7"/>
      <c r="P187" s="6"/>
      <c r="Q187" s="9">
        <v>0</v>
      </c>
      <c r="R187" s="9">
        <v>0</v>
      </c>
      <c r="S187" s="9">
        <v>0</v>
      </c>
      <c r="T187" s="9">
        <v>0</v>
      </c>
      <c r="U187" s="9">
        <v>0</v>
      </c>
      <c r="V187" s="9">
        <v>0</v>
      </c>
      <c r="W187" s="9">
        <v>0</v>
      </c>
      <c r="X187" s="9">
        <v>0</v>
      </c>
      <c r="Y187" s="9">
        <v>0</v>
      </c>
      <c r="Z187" s="9">
        <v>0</v>
      </c>
      <c r="AA187" s="9">
        <v>0</v>
      </c>
      <c r="AB187" s="9">
        <v>0</v>
      </c>
    </row>
    <row r="188" spans="1:28" x14ac:dyDescent="0.2">
      <c r="A188" s="11" t="s">
        <v>330</v>
      </c>
      <c r="B188" s="11">
        <v>2</v>
      </c>
      <c r="C188" s="11">
        <v>3</v>
      </c>
      <c r="D188" s="11">
        <v>3</v>
      </c>
      <c r="E188" s="11">
        <v>1</v>
      </c>
      <c r="F188" s="11">
        <v>6</v>
      </c>
      <c r="G188" s="11">
        <v>0</v>
      </c>
      <c r="H188" s="11">
        <v>0</v>
      </c>
      <c r="I188" s="10"/>
      <c r="J188" s="7"/>
      <c r="K188" s="15"/>
      <c r="L188" s="7" t="s">
        <v>313</v>
      </c>
      <c r="M188" s="8"/>
      <c r="N188" s="7"/>
      <c r="O188" s="7"/>
      <c r="P188" s="6"/>
      <c r="Q188" s="9">
        <v>0</v>
      </c>
      <c r="R188" s="9">
        <v>0</v>
      </c>
      <c r="S188" s="9">
        <v>0</v>
      </c>
      <c r="T188" s="9">
        <v>0</v>
      </c>
      <c r="U188" s="9">
        <v>0</v>
      </c>
      <c r="V188" s="9">
        <v>0</v>
      </c>
      <c r="W188" s="9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0</v>
      </c>
    </row>
    <row r="189" spans="1:28" x14ac:dyDescent="0.2">
      <c r="A189" s="127" t="s">
        <v>329</v>
      </c>
      <c r="B189" s="127">
        <v>2</v>
      </c>
      <c r="C189" s="127">
        <v>3</v>
      </c>
      <c r="D189" s="127">
        <v>3</v>
      </c>
      <c r="E189" s="127">
        <v>1</v>
      </c>
      <c r="F189" s="127">
        <v>8</v>
      </c>
      <c r="G189" s="127">
        <v>0</v>
      </c>
      <c r="H189" s="127">
        <v>0</v>
      </c>
      <c r="I189" s="128"/>
      <c r="J189" s="129"/>
      <c r="K189" s="142"/>
      <c r="L189" s="129" t="s">
        <v>325</v>
      </c>
      <c r="M189" s="132"/>
      <c r="N189" s="129"/>
      <c r="O189" s="129"/>
      <c r="P189" s="130"/>
      <c r="Q189" s="131">
        <f t="shared" ref="Q189:V189" si="90">+Q190+Q191+Q192</f>
        <v>0</v>
      </c>
      <c r="R189" s="131">
        <f t="shared" si="90"/>
        <v>0</v>
      </c>
      <c r="S189" s="131">
        <f t="shared" si="90"/>
        <v>0</v>
      </c>
      <c r="T189" s="131">
        <f t="shared" si="90"/>
        <v>0</v>
      </c>
      <c r="U189" s="131">
        <f t="shared" si="90"/>
        <v>0</v>
      </c>
      <c r="V189" s="131">
        <f t="shared" si="90"/>
        <v>0</v>
      </c>
      <c r="W189" s="131">
        <f t="shared" ref="W189:AB189" si="91">+W190+W191+W192</f>
        <v>0</v>
      </c>
      <c r="X189" s="131">
        <f t="shared" si="91"/>
        <v>0</v>
      </c>
      <c r="Y189" s="131">
        <f t="shared" si="91"/>
        <v>0</v>
      </c>
      <c r="Z189" s="131">
        <f t="shared" si="91"/>
        <v>0</v>
      </c>
      <c r="AA189" s="131">
        <f t="shared" si="91"/>
        <v>0</v>
      </c>
      <c r="AB189" s="131">
        <f t="shared" si="91"/>
        <v>0</v>
      </c>
    </row>
    <row r="190" spans="1:28" x14ac:dyDescent="0.2">
      <c r="A190" s="11" t="s">
        <v>328</v>
      </c>
      <c r="B190" s="11">
        <v>2</v>
      </c>
      <c r="C190" s="11">
        <v>3</v>
      </c>
      <c r="D190" s="11">
        <v>3</v>
      </c>
      <c r="E190" s="11">
        <v>1</v>
      </c>
      <c r="F190" s="11">
        <v>8</v>
      </c>
      <c r="G190" s="11">
        <v>1</v>
      </c>
      <c r="H190" s="11">
        <v>0</v>
      </c>
      <c r="I190" s="10"/>
      <c r="J190" s="7"/>
      <c r="K190" s="15"/>
      <c r="L190" s="7"/>
      <c r="M190" s="7" t="s">
        <v>310</v>
      </c>
      <c r="N190" s="7"/>
      <c r="O190" s="7"/>
      <c r="P190" s="6"/>
      <c r="Q190" s="9">
        <v>0</v>
      </c>
      <c r="R190" s="9">
        <v>0</v>
      </c>
      <c r="S190" s="9">
        <v>0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</row>
    <row r="191" spans="1:28" x14ac:dyDescent="0.2">
      <c r="A191" s="11" t="s">
        <v>327</v>
      </c>
      <c r="B191" s="11">
        <v>2</v>
      </c>
      <c r="C191" s="11">
        <v>3</v>
      </c>
      <c r="D191" s="11">
        <v>3</v>
      </c>
      <c r="E191" s="11">
        <v>1</v>
      </c>
      <c r="F191" s="11">
        <v>8</v>
      </c>
      <c r="G191" s="11">
        <v>2</v>
      </c>
      <c r="H191" s="11">
        <v>0</v>
      </c>
      <c r="I191" s="10"/>
      <c r="J191" s="7"/>
      <c r="K191" s="15"/>
      <c r="L191" s="7"/>
      <c r="M191" s="7" t="s">
        <v>308</v>
      </c>
      <c r="N191" s="7"/>
      <c r="O191" s="7"/>
      <c r="P191" s="6"/>
      <c r="Q191" s="9">
        <v>0</v>
      </c>
      <c r="R191" s="9">
        <v>0</v>
      </c>
      <c r="S191" s="9">
        <v>0</v>
      </c>
      <c r="T191" s="9">
        <v>0</v>
      </c>
      <c r="U191" s="9">
        <v>0</v>
      </c>
      <c r="V191" s="9">
        <v>0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0</v>
      </c>
    </row>
    <row r="192" spans="1:28" x14ac:dyDescent="0.2">
      <c r="A192" s="11" t="s">
        <v>326</v>
      </c>
      <c r="B192" s="11">
        <v>2</v>
      </c>
      <c r="C192" s="11">
        <v>3</v>
      </c>
      <c r="D192" s="11">
        <v>3</v>
      </c>
      <c r="E192" s="11">
        <v>1</v>
      </c>
      <c r="F192" s="11">
        <v>8</v>
      </c>
      <c r="G192" s="11">
        <v>50</v>
      </c>
      <c r="H192" s="11">
        <v>0</v>
      </c>
      <c r="I192" s="10"/>
      <c r="J192" s="7"/>
      <c r="K192" s="15"/>
      <c r="L192" s="7"/>
      <c r="M192" s="7" t="s">
        <v>325</v>
      </c>
      <c r="N192" s="7"/>
      <c r="O192" s="7"/>
      <c r="P192" s="6"/>
      <c r="Q192" s="9">
        <v>0</v>
      </c>
      <c r="R192" s="9">
        <v>0</v>
      </c>
      <c r="S192" s="9">
        <v>0</v>
      </c>
      <c r="T192" s="9">
        <v>0</v>
      </c>
      <c r="U192" s="9">
        <v>0</v>
      </c>
      <c r="V192" s="9">
        <v>0</v>
      </c>
      <c r="W192" s="9">
        <v>0</v>
      </c>
      <c r="X192" s="9">
        <v>0</v>
      </c>
      <c r="Y192" s="9">
        <v>0</v>
      </c>
      <c r="Z192" s="9">
        <v>0</v>
      </c>
      <c r="AA192" s="9">
        <v>0</v>
      </c>
      <c r="AB192" s="9">
        <v>0</v>
      </c>
    </row>
    <row r="193" spans="1:28" x14ac:dyDescent="0.2">
      <c r="A193" s="127" t="s">
        <v>324</v>
      </c>
      <c r="B193" s="127">
        <v>2</v>
      </c>
      <c r="C193" s="127">
        <v>3</v>
      </c>
      <c r="D193" s="127">
        <v>3</v>
      </c>
      <c r="E193" s="127">
        <v>2</v>
      </c>
      <c r="F193" s="127">
        <v>0</v>
      </c>
      <c r="G193" s="127">
        <v>0</v>
      </c>
      <c r="H193" s="127">
        <v>0</v>
      </c>
      <c r="I193" s="128"/>
      <c r="J193" s="129"/>
      <c r="K193" s="129" t="s">
        <v>323</v>
      </c>
      <c r="L193" s="132"/>
      <c r="M193" s="129"/>
      <c r="N193" s="129"/>
      <c r="O193" s="129"/>
      <c r="P193" s="130"/>
      <c r="Q193" s="131">
        <f t="shared" ref="Q193:V193" si="92">+Q194+Q195+Q196+Q197+Q198+Q199</f>
        <v>0</v>
      </c>
      <c r="R193" s="131">
        <f t="shared" si="92"/>
        <v>0</v>
      </c>
      <c r="S193" s="131">
        <f t="shared" si="92"/>
        <v>0</v>
      </c>
      <c r="T193" s="131">
        <f t="shared" si="92"/>
        <v>0</v>
      </c>
      <c r="U193" s="131">
        <f t="shared" si="92"/>
        <v>0</v>
      </c>
      <c r="V193" s="131">
        <f t="shared" si="92"/>
        <v>0</v>
      </c>
      <c r="W193" s="131">
        <f t="shared" ref="W193:AB193" si="93">+W194+W195+W196+W197+W198+W199</f>
        <v>0</v>
      </c>
      <c r="X193" s="131">
        <f t="shared" si="93"/>
        <v>0</v>
      </c>
      <c r="Y193" s="131">
        <f t="shared" si="93"/>
        <v>0</v>
      </c>
      <c r="Z193" s="131">
        <f t="shared" si="93"/>
        <v>0</v>
      </c>
      <c r="AA193" s="131">
        <f t="shared" si="93"/>
        <v>0</v>
      </c>
      <c r="AB193" s="131">
        <f t="shared" si="93"/>
        <v>0</v>
      </c>
    </row>
    <row r="194" spans="1:28" x14ac:dyDescent="0.2">
      <c r="A194" s="11" t="s">
        <v>322</v>
      </c>
      <c r="B194" s="11">
        <v>2</v>
      </c>
      <c r="C194" s="11">
        <v>3</v>
      </c>
      <c r="D194" s="11">
        <v>3</v>
      </c>
      <c r="E194" s="11">
        <v>2</v>
      </c>
      <c r="F194" s="11">
        <v>1</v>
      </c>
      <c r="G194" s="11">
        <v>0</v>
      </c>
      <c r="H194" s="11">
        <v>0</v>
      </c>
      <c r="I194" s="10"/>
      <c r="J194" s="7"/>
      <c r="K194" s="7"/>
      <c r="L194" s="7" t="s">
        <v>321</v>
      </c>
      <c r="M194" s="8"/>
      <c r="N194" s="7"/>
      <c r="O194" s="7"/>
      <c r="P194" s="6"/>
      <c r="Q194" s="9">
        <v>0</v>
      </c>
      <c r="R194" s="9">
        <v>0</v>
      </c>
      <c r="S194" s="9">
        <v>0</v>
      </c>
      <c r="T194" s="9">
        <v>0</v>
      </c>
      <c r="U194" s="9">
        <v>0</v>
      </c>
      <c r="V194" s="9">
        <v>0</v>
      </c>
      <c r="W194" s="9">
        <v>0</v>
      </c>
      <c r="X194" s="9">
        <v>0</v>
      </c>
      <c r="Y194" s="9">
        <v>0</v>
      </c>
      <c r="Z194" s="9">
        <v>0</v>
      </c>
      <c r="AA194" s="9">
        <v>0</v>
      </c>
      <c r="AB194" s="9">
        <v>0</v>
      </c>
    </row>
    <row r="195" spans="1:28" x14ac:dyDescent="0.2">
      <c r="A195" s="11" t="s">
        <v>320</v>
      </c>
      <c r="B195" s="11">
        <v>2</v>
      </c>
      <c r="C195" s="11">
        <v>3</v>
      </c>
      <c r="D195" s="11">
        <v>3</v>
      </c>
      <c r="E195" s="11">
        <v>2</v>
      </c>
      <c r="F195" s="11">
        <v>2</v>
      </c>
      <c r="G195" s="11">
        <v>0</v>
      </c>
      <c r="H195" s="11">
        <v>0</v>
      </c>
      <c r="I195" s="10"/>
      <c r="J195" s="7"/>
      <c r="K195" s="7"/>
      <c r="L195" s="16" t="s">
        <v>319</v>
      </c>
      <c r="M195" s="8"/>
      <c r="N195" s="7"/>
      <c r="O195" s="15"/>
      <c r="P195" s="6"/>
      <c r="Q195" s="9">
        <v>0</v>
      </c>
      <c r="R195" s="9">
        <v>0</v>
      </c>
      <c r="S195" s="9">
        <v>0</v>
      </c>
      <c r="T195" s="9">
        <v>0</v>
      </c>
      <c r="U195" s="9">
        <v>0</v>
      </c>
      <c r="V195" s="9">
        <v>0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</row>
    <row r="196" spans="1:28" x14ac:dyDescent="0.2">
      <c r="A196" s="11" t="s">
        <v>318</v>
      </c>
      <c r="B196" s="11">
        <v>2</v>
      </c>
      <c r="C196" s="11">
        <v>3</v>
      </c>
      <c r="D196" s="11">
        <v>3</v>
      </c>
      <c r="E196" s="11">
        <v>2</v>
      </c>
      <c r="F196" s="11">
        <v>3</v>
      </c>
      <c r="G196" s="11">
        <v>0</v>
      </c>
      <c r="H196" s="11">
        <v>0</v>
      </c>
      <c r="I196" s="10"/>
      <c r="J196" s="7"/>
      <c r="K196" s="7"/>
      <c r="L196" s="7" t="s">
        <v>317</v>
      </c>
      <c r="M196" s="8"/>
      <c r="N196" s="7"/>
      <c r="O196" s="7"/>
      <c r="P196" s="6"/>
      <c r="Q196" s="9">
        <v>0</v>
      </c>
      <c r="R196" s="9">
        <v>0</v>
      </c>
      <c r="S196" s="9">
        <v>0</v>
      </c>
      <c r="T196" s="9">
        <v>0</v>
      </c>
      <c r="U196" s="9">
        <v>0</v>
      </c>
      <c r="V196" s="9">
        <v>0</v>
      </c>
      <c r="W196" s="9">
        <v>0</v>
      </c>
      <c r="X196" s="9">
        <v>0</v>
      </c>
      <c r="Y196" s="9">
        <v>0</v>
      </c>
      <c r="Z196" s="9">
        <v>0</v>
      </c>
      <c r="AA196" s="9">
        <v>0</v>
      </c>
      <c r="AB196" s="9">
        <v>0</v>
      </c>
    </row>
    <row r="197" spans="1:28" x14ac:dyDescent="0.2">
      <c r="A197" s="11" t="s">
        <v>316</v>
      </c>
      <c r="B197" s="11">
        <v>2</v>
      </c>
      <c r="C197" s="11">
        <v>3</v>
      </c>
      <c r="D197" s="11">
        <v>3</v>
      </c>
      <c r="E197" s="11">
        <v>2</v>
      </c>
      <c r="F197" s="11">
        <v>4</v>
      </c>
      <c r="G197" s="11">
        <v>0</v>
      </c>
      <c r="H197" s="11">
        <v>0</v>
      </c>
      <c r="I197" s="10"/>
      <c r="J197" s="7"/>
      <c r="K197" s="7"/>
      <c r="L197" s="7" t="s">
        <v>315</v>
      </c>
      <c r="M197" s="8"/>
      <c r="N197" s="7"/>
      <c r="O197" s="15"/>
      <c r="P197" s="6"/>
      <c r="Q197" s="9">
        <v>0</v>
      </c>
      <c r="R197" s="9">
        <v>0</v>
      </c>
      <c r="S197" s="9">
        <v>0</v>
      </c>
      <c r="T197" s="9">
        <v>0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</row>
    <row r="198" spans="1:28" x14ac:dyDescent="0.2">
      <c r="A198" s="11" t="s">
        <v>314</v>
      </c>
      <c r="B198" s="11">
        <v>2</v>
      </c>
      <c r="C198" s="11">
        <v>3</v>
      </c>
      <c r="D198" s="11">
        <v>3</v>
      </c>
      <c r="E198" s="11">
        <v>2</v>
      </c>
      <c r="F198" s="11">
        <v>5</v>
      </c>
      <c r="G198" s="11">
        <v>0</v>
      </c>
      <c r="H198" s="11">
        <v>0</v>
      </c>
      <c r="I198" s="10"/>
      <c r="J198" s="7"/>
      <c r="K198" s="15"/>
      <c r="L198" s="7" t="s">
        <v>313</v>
      </c>
      <c r="M198" s="8"/>
      <c r="N198" s="7"/>
      <c r="O198" s="15"/>
      <c r="P198" s="6"/>
      <c r="Q198" s="9">
        <v>0</v>
      </c>
      <c r="R198" s="9">
        <v>0</v>
      </c>
      <c r="S198" s="9">
        <v>0</v>
      </c>
      <c r="T198" s="9">
        <v>0</v>
      </c>
      <c r="U198" s="9">
        <v>0</v>
      </c>
      <c r="V198" s="9">
        <v>0</v>
      </c>
      <c r="W198" s="9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</row>
    <row r="199" spans="1:28" x14ac:dyDescent="0.2">
      <c r="A199" s="127" t="s">
        <v>312</v>
      </c>
      <c r="B199" s="127">
        <v>2</v>
      </c>
      <c r="C199" s="127">
        <v>3</v>
      </c>
      <c r="D199" s="127">
        <v>3</v>
      </c>
      <c r="E199" s="127">
        <v>2</v>
      </c>
      <c r="F199" s="127">
        <v>7</v>
      </c>
      <c r="G199" s="127">
        <v>0</v>
      </c>
      <c r="H199" s="127">
        <v>0</v>
      </c>
      <c r="I199" s="128"/>
      <c r="J199" s="129"/>
      <c r="K199" s="142"/>
      <c r="L199" s="129" t="s">
        <v>306</v>
      </c>
      <c r="M199" s="132"/>
      <c r="N199" s="129"/>
      <c r="O199" s="142"/>
      <c r="P199" s="130"/>
      <c r="Q199" s="131">
        <f t="shared" ref="Q199:V199" si="94">+Q200+Q201+Q202</f>
        <v>0</v>
      </c>
      <c r="R199" s="131">
        <f t="shared" si="94"/>
        <v>0</v>
      </c>
      <c r="S199" s="131">
        <f t="shared" si="94"/>
        <v>0</v>
      </c>
      <c r="T199" s="131">
        <f t="shared" si="94"/>
        <v>0</v>
      </c>
      <c r="U199" s="131">
        <f t="shared" si="94"/>
        <v>0</v>
      </c>
      <c r="V199" s="131">
        <f t="shared" si="94"/>
        <v>0</v>
      </c>
      <c r="W199" s="131">
        <f t="shared" ref="W199:AB199" si="95">+W200+W201+W202</f>
        <v>0</v>
      </c>
      <c r="X199" s="131">
        <f t="shared" si="95"/>
        <v>0</v>
      </c>
      <c r="Y199" s="131">
        <f t="shared" si="95"/>
        <v>0</v>
      </c>
      <c r="Z199" s="131">
        <f t="shared" si="95"/>
        <v>0</v>
      </c>
      <c r="AA199" s="131">
        <f t="shared" si="95"/>
        <v>0</v>
      </c>
      <c r="AB199" s="131">
        <f t="shared" si="95"/>
        <v>0</v>
      </c>
    </row>
    <row r="200" spans="1:28" x14ac:dyDescent="0.2">
      <c r="A200" s="11" t="s">
        <v>311</v>
      </c>
      <c r="B200" s="11">
        <v>2</v>
      </c>
      <c r="C200" s="11">
        <v>3</v>
      </c>
      <c r="D200" s="11">
        <v>3</v>
      </c>
      <c r="E200" s="11">
        <v>2</v>
      </c>
      <c r="F200" s="11">
        <v>7</v>
      </c>
      <c r="G200" s="11">
        <v>1</v>
      </c>
      <c r="H200" s="11">
        <v>0</v>
      </c>
      <c r="I200" s="10"/>
      <c r="J200" s="7"/>
      <c r="K200" s="15"/>
      <c r="L200" s="7"/>
      <c r="M200" s="7" t="s">
        <v>310</v>
      </c>
      <c r="N200" s="7"/>
      <c r="O200" s="15"/>
      <c r="P200" s="6"/>
      <c r="Q200" s="9">
        <v>0</v>
      </c>
      <c r="R200" s="9">
        <v>0</v>
      </c>
      <c r="S200" s="9">
        <v>0</v>
      </c>
      <c r="T200" s="9">
        <v>0</v>
      </c>
      <c r="U200" s="9">
        <v>0</v>
      </c>
      <c r="V200" s="9">
        <v>0</v>
      </c>
      <c r="W200" s="9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0</v>
      </c>
    </row>
    <row r="201" spans="1:28" x14ac:dyDescent="0.2">
      <c r="A201" s="11" t="s">
        <v>309</v>
      </c>
      <c r="B201" s="11">
        <v>2</v>
      </c>
      <c r="C201" s="11">
        <v>3</v>
      </c>
      <c r="D201" s="11">
        <v>3</v>
      </c>
      <c r="E201" s="11">
        <v>2</v>
      </c>
      <c r="F201" s="11">
        <v>7</v>
      </c>
      <c r="G201" s="11">
        <v>2</v>
      </c>
      <c r="H201" s="11">
        <v>0</v>
      </c>
      <c r="I201" s="10"/>
      <c r="J201" s="7"/>
      <c r="K201" s="15"/>
      <c r="L201" s="7"/>
      <c r="M201" s="7" t="s">
        <v>308</v>
      </c>
      <c r="N201" s="7"/>
      <c r="O201" s="15"/>
      <c r="P201" s="6"/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9">
        <v>0</v>
      </c>
      <c r="W201" s="9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</row>
    <row r="202" spans="1:28" x14ac:dyDescent="0.2">
      <c r="A202" s="11" t="s">
        <v>307</v>
      </c>
      <c r="B202" s="11">
        <v>2</v>
      </c>
      <c r="C202" s="11">
        <v>3</v>
      </c>
      <c r="D202" s="11">
        <v>3</v>
      </c>
      <c r="E202" s="11">
        <v>2</v>
      </c>
      <c r="F202" s="11">
        <v>7</v>
      </c>
      <c r="G202" s="11">
        <v>50</v>
      </c>
      <c r="H202" s="11">
        <v>0</v>
      </c>
      <c r="I202" s="10"/>
      <c r="J202" s="7"/>
      <c r="K202" s="15"/>
      <c r="L202" s="7"/>
      <c r="M202" s="7" t="s">
        <v>306</v>
      </c>
      <c r="N202" s="7"/>
      <c r="O202" s="15"/>
      <c r="P202" s="6"/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</row>
    <row r="203" spans="1:28" x14ac:dyDescent="0.2">
      <c r="A203" s="122" t="s">
        <v>305</v>
      </c>
      <c r="B203" s="122">
        <v>2</v>
      </c>
      <c r="C203" s="122">
        <v>3</v>
      </c>
      <c r="D203" s="122">
        <v>4</v>
      </c>
      <c r="E203" s="122">
        <v>0</v>
      </c>
      <c r="F203" s="122">
        <v>0</v>
      </c>
      <c r="G203" s="122">
        <v>0</v>
      </c>
      <c r="H203" s="122">
        <v>0</v>
      </c>
      <c r="I203" s="128"/>
      <c r="J203" s="141" t="s">
        <v>304</v>
      </c>
      <c r="K203" s="139"/>
      <c r="L203" s="143"/>
      <c r="M203" s="143"/>
      <c r="N203" s="143"/>
      <c r="O203" s="143"/>
      <c r="P203" s="125"/>
      <c r="Q203" s="126">
        <f t="shared" ref="Q203:V203" si="96">+Q204+Q205</f>
        <v>7500</v>
      </c>
      <c r="R203" s="126">
        <f t="shared" si="96"/>
        <v>18956.25</v>
      </c>
      <c r="S203" s="126">
        <f t="shared" si="96"/>
        <v>16368.75</v>
      </c>
      <c r="T203" s="126">
        <f t="shared" si="96"/>
        <v>3487.5</v>
      </c>
      <c r="U203" s="126">
        <f t="shared" si="96"/>
        <v>29906.06</v>
      </c>
      <c r="V203" s="126">
        <f t="shared" si="96"/>
        <v>18287</v>
      </c>
      <c r="W203" s="126">
        <f t="shared" ref="W203:AB203" si="97">+W204+W205</f>
        <v>0</v>
      </c>
      <c r="X203" s="126">
        <f t="shared" si="97"/>
        <v>0</v>
      </c>
      <c r="Y203" s="126">
        <f t="shared" si="97"/>
        <v>0</v>
      </c>
      <c r="Z203" s="126">
        <f t="shared" si="97"/>
        <v>0</v>
      </c>
      <c r="AA203" s="126">
        <f t="shared" si="97"/>
        <v>0</v>
      </c>
      <c r="AB203" s="126">
        <f t="shared" si="97"/>
        <v>0</v>
      </c>
    </row>
    <row r="204" spans="1:28" x14ac:dyDescent="0.2">
      <c r="A204" s="11" t="s">
        <v>303</v>
      </c>
      <c r="B204" s="11">
        <v>2</v>
      </c>
      <c r="C204" s="11">
        <v>3</v>
      </c>
      <c r="D204" s="11">
        <v>4</v>
      </c>
      <c r="E204" s="11">
        <v>1</v>
      </c>
      <c r="F204" s="11">
        <v>0</v>
      </c>
      <c r="G204" s="11">
        <v>0</v>
      </c>
      <c r="H204" s="11">
        <v>0</v>
      </c>
      <c r="I204" s="10"/>
      <c r="J204" s="8"/>
      <c r="K204" s="7" t="s">
        <v>138</v>
      </c>
      <c r="L204" s="8"/>
      <c r="M204" s="8"/>
      <c r="N204" s="7"/>
      <c r="O204" s="8"/>
      <c r="P204" s="6"/>
      <c r="Q204" s="9">
        <v>7500</v>
      </c>
      <c r="R204" s="9">
        <v>18956.25</v>
      </c>
      <c r="S204" s="9">
        <v>16368.75</v>
      </c>
      <c r="T204" s="9">
        <v>3487.5</v>
      </c>
      <c r="U204" s="9">
        <v>29906.06</v>
      </c>
      <c r="V204" s="9">
        <v>18287</v>
      </c>
      <c r="W204" s="9">
        <v>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</row>
    <row r="205" spans="1:28" x14ac:dyDescent="0.2">
      <c r="A205" s="11" t="s">
        <v>302</v>
      </c>
      <c r="B205" s="11">
        <v>2</v>
      </c>
      <c r="C205" s="11">
        <v>3</v>
      </c>
      <c r="D205" s="11">
        <v>4</v>
      </c>
      <c r="E205" s="11">
        <v>2</v>
      </c>
      <c r="F205" s="11">
        <v>0</v>
      </c>
      <c r="G205" s="11">
        <v>0</v>
      </c>
      <c r="H205" s="11">
        <v>0</v>
      </c>
      <c r="I205" s="10"/>
      <c r="J205" s="7"/>
      <c r="K205" s="7" t="s">
        <v>136</v>
      </c>
      <c r="L205" s="8"/>
      <c r="M205" s="8"/>
      <c r="N205" s="7"/>
      <c r="O205" s="8"/>
      <c r="P205" s="6"/>
      <c r="Q205" s="9">
        <v>0</v>
      </c>
      <c r="R205" s="9">
        <v>0</v>
      </c>
      <c r="S205" s="9">
        <v>0</v>
      </c>
      <c r="T205" s="9">
        <v>0</v>
      </c>
      <c r="U205" s="9">
        <v>0</v>
      </c>
      <c r="V205" s="9">
        <v>0</v>
      </c>
      <c r="W205" s="9">
        <v>0</v>
      </c>
      <c r="X205" s="9">
        <v>0</v>
      </c>
      <c r="Y205" s="9">
        <v>0</v>
      </c>
      <c r="Z205" s="9">
        <v>0</v>
      </c>
      <c r="AA205" s="9">
        <v>0</v>
      </c>
      <c r="AB205" s="9">
        <v>0</v>
      </c>
    </row>
    <row r="206" spans="1:28" x14ac:dyDescent="0.2">
      <c r="A206" s="122" t="s">
        <v>301</v>
      </c>
      <c r="B206" s="122">
        <v>2</v>
      </c>
      <c r="C206" s="122">
        <v>3</v>
      </c>
      <c r="D206" s="122">
        <v>5</v>
      </c>
      <c r="E206" s="122">
        <v>0</v>
      </c>
      <c r="F206" s="122">
        <v>0</v>
      </c>
      <c r="G206" s="122">
        <v>0</v>
      </c>
      <c r="H206" s="122">
        <v>0</v>
      </c>
      <c r="I206" s="128"/>
      <c r="J206" s="124" t="s">
        <v>300</v>
      </c>
      <c r="K206" s="139"/>
      <c r="L206" s="139"/>
      <c r="M206" s="139"/>
      <c r="N206" s="124"/>
      <c r="O206" s="124"/>
      <c r="P206" s="125"/>
      <c r="Q206" s="126">
        <f t="shared" ref="Q206:V206" si="98">+Q207+Q208</f>
        <v>21055731.059999999</v>
      </c>
      <c r="R206" s="126">
        <f t="shared" si="98"/>
        <v>10387182.57</v>
      </c>
      <c r="S206" s="126">
        <f t="shared" si="98"/>
        <v>23138303.719999999</v>
      </c>
      <c r="T206" s="126">
        <f t="shared" si="98"/>
        <v>36491760.409999996</v>
      </c>
      <c r="U206" s="126">
        <f t="shared" si="98"/>
        <v>21374881.690000001</v>
      </c>
      <c r="V206" s="126">
        <f t="shared" si="98"/>
        <v>21790271.739999998</v>
      </c>
      <c r="W206" s="126">
        <f t="shared" ref="W206:AB206" si="99">+W207+W208</f>
        <v>0</v>
      </c>
      <c r="X206" s="126">
        <f t="shared" si="99"/>
        <v>0</v>
      </c>
      <c r="Y206" s="126">
        <f t="shared" si="99"/>
        <v>0</v>
      </c>
      <c r="Z206" s="126">
        <f t="shared" si="99"/>
        <v>0</v>
      </c>
      <c r="AA206" s="126">
        <f t="shared" si="99"/>
        <v>0</v>
      </c>
      <c r="AB206" s="126">
        <f t="shared" si="99"/>
        <v>0</v>
      </c>
    </row>
    <row r="207" spans="1:28" x14ac:dyDescent="0.2">
      <c r="A207" s="11" t="s">
        <v>299</v>
      </c>
      <c r="B207" s="11">
        <v>2</v>
      </c>
      <c r="C207" s="11">
        <v>3</v>
      </c>
      <c r="D207" s="11">
        <v>5</v>
      </c>
      <c r="E207" s="11">
        <v>1</v>
      </c>
      <c r="F207" s="11">
        <v>0</v>
      </c>
      <c r="G207" s="11">
        <v>0</v>
      </c>
      <c r="H207" s="11">
        <v>0</v>
      </c>
      <c r="I207" s="10"/>
      <c r="J207" s="8"/>
      <c r="K207" s="7" t="s">
        <v>64</v>
      </c>
      <c r="L207" s="7"/>
      <c r="M207" s="8"/>
      <c r="N207" s="7"/>
      <c r="O207" s="7"/>
      <c r="P207" s="6"/>
      <c r="Q207" s="9">
        <v>21055731.059999999</v>
      </c>
      <c r="R207" s="9">
        <v>10387182.57</v>
      </c>
      <c r="S207" s="9">
        <v>23138303.719999999</v>
      </c>
      <c r="T207" s="9">
        <v>36491760.409999996</v>
      </c>
      <c r="U207" s="9">
        <v>21374881.690000001</v>
      </c>
      <c r="V207" s="9">
        <v>21790271.739999998</v>
      </c>
      <c r="W207" s="9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</row>
    <row r="208" spans="1:28" x14ac:dyDescent="0.2">
      <c r="A208" s="127" t="s">
        <v>298</v>
      </c>
      <c r="B208" s="127">
        <v>2</v>
      </c>
      <c r="C208" s="127">
        <v>3</v>
      </c>
      <c r="D208" s="127">
        <v>5</v>
      </c>
      <c r="E208" s="127">
        <v>2</v>
      </c>
      <c r="F208" s="127">
        <v>0</v>
      </c>
      <c r="G208" s="127">
        <v>0</v>
      </c>
      <c r="H208" s="127">
        <v>0</v>
      </c>
      <c r="I208" s="128"/>
      <c r="J208" s="132"/>
      <c r="K208" s="129" t="s">
        <v>297</v>
      </c>
      <c r="L208" s="129"/>
      <c r="M208" s="132"/>
      <c r="N208" s="129"/>
      <c r="O208" s="129"/>
      <c r="P208" s="130"/>
      <c r="Q208" s="131">
        <f t="shared" ref="Q208:V208" si="100">+Q209+Q210+Q211+Q214+Q215</f>
        <v>0</v>
      </c>
      <c r="R208" s="131">
        <f t="shared" si="100"/>
        <v>0</v>
      </c>
      <c r="S208" s="131">
        <f t="shared" si="100"/>
        <v>0</v>
      </c>
      <c r="T208" s="131">
        <f t="shared" si="100"/>
        <v>0</v>
      </c>
      <c r="U208" s="131">
        <f t="shared" si="100"/>
        <v>0</v>
      </c>
      <c r="V208" s="131">
        <f t="shared" si="100"/>
        <v>0</v>
      </c>
      <c r="W208" s="131">
        <f t="shared" ref="W208:AB208" si="101">+W209+W210+W211+W214+W215</f>
        <v>0</v>
      </c>
      <c r="X208" s="131">
        <f t="shared" si="101"/>
        <v>0</v>
      </c>
      <c r="Y208" s="131">
        <f t="shared" si="101"/>
        <v>0</v>
      </c>
      <c r="Z208" s="131">
        <f t="shared" si="101"/>
        <v>0</v>
      </c>
      <c r="AA208" s="131">
        <f t="shared" si="101"/>
        <v>0</v>
      </c>
      <c r="AB208" s="131">
        <f t="shared" si="101"/>
        <v>0</v>
      </c>
    </row>
    <row r="209" spans="1:28" x14ac:dyDescent="0.2">
      <c r="A209" s="11" t="s">
        <v>296</v>
      </c>
      <c r="B209" s="11">
        <v>2</v>
      </c>
      <c r="C209" s="11">
        <v>3</v>
      </c>
      <c r="D209" s="11">
        <v>5</v>
      </c>
      <c r="E209" s="11">
        <v>2</v>
      </c>
      <c r="F209" s="11">
        <v>2</v>
      </c>
      <c r="G209" s="11">
        <v>0</v>
      </c>
      <c r="H209" s="11">
        <v>0</v>
      </c>
      <c r="I209" s="10"/>
      <c r="J209" s="7"/>
      <c r="K209" s="7"/>
      <c r="L209" s="7" t="s">
        <v>295</v>
      </c>
      <c r="M209" s="8"/>
      <c r="N209" s="7"/>
      <c r="O209" s="7"/>
      <c r="P209" s="13"/>
      <c r="Q209" s="9">
        <v>0</v>
      </c>
      <c r="R209" s="9">
        <v>0</v>
      </c>
      <c r="S209" s="9">
        <v>0</v>
      </c>
      <c r="T209" s="9">
        <v>0</v>
      </c>
      <c r="U209" s="9">
        <v>0</v>
      </c>
      <c r="V209" s="9">
        <v>0</v>
      </c>
      <c r="W209" s="9">
        <v>0</v>
      </c>
      <c r="X209" s="9">
        <v>0</v>
      </c>
      <c r="Y209" s="9">
        <v>0</v>
      </c>
      <c r="Z209" s="9">
        <v>0</v>
      </c>
      <c r="AA209" s="9">
        <v>0</v>
      </c>
      <c r="AB209" s="9">
        <v>0</v>
      </c>
    </row>
    <row r="210" spans="1:28" x14ac:dyDescent="0.2">
      <c r="A210" s="11" t="s">
        <v>294</v>
      </c>
      <c r="B210" s="11">
        <v>2</v>
      </c>
      <c r="C210" s="11">
        <v>3</v>
      </c>
      <c r="D210" s="11">
        <v>5</v>
      </c>
      <c r="E210" s="11">
        <v>2</v>
      </c>
      <c r="F210" s="11">
        <v>3</v>
      </c>
      <c r="G210" s="11">
        <v>0</v>
      </c>
      <c r="H210" s="11">
        <v>0</v>
      </c>
      <c r="I210" s="10"/>
      <c r="J210" s="8"/>
      <c r="K210" s="8"/>
      <c r="L210" s="7" t="s">
        <v>293</v>
      </c>
      <c r="M210" s="8"/>
      <c r="N210" s="8"/>
      <c r="O210" s="8"/>
      <c r="P210" s="13"/>
      <c r="Q210" s="9">
        <v>0</v>
      </c>
      <c r="R210" s="9">
        <v>0</v>
      </c>
      <c r="S210" s="9">
        <v>0</v>
      </c>
      <c r="T210" s="9">
        <v>0</v>
      </c>
      <c r="U210" s="9">
        <v>0</v>
      </c>
      <c r="V210" s="9">
        <v>0</v>
      </c>
      <c r="W210" s="9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</row>
    <row r="211" spans="1:28" x14ac:dyDescent="0.2">
      <c r="A211" s="127" t="s">
        <v>292</v>
      </c>
      <c r="B211" s="127">
        <v>2</v>
      </c>
      <c r="C211" s="127">
        <v>3</v>
      </c>
      <c r="D211" s="127">
        <v>5</v>
      </c>
      <c r="E211" s="127">
        <v>2</v>
      </c>
      <c r="F211" s="127">
        <v>4</v>
      </c>
      <c r="G211" s="127">
        <v>0</v>
      </c>
      <c r="H211" s="127">
        <v>0</v>
      </c>
      <c r="I211" s="128"/>
      <c r="J211" s="129"/>
      <c r="K211" s="129"/>
      <c r="L211" s="129" t="s">
        <v>291</v>
      </c>
      <c r="M211" s="132"/>
      <c r="N211" s="132"/>
      <c r="O211" s="129"/>
      <c r="P211" s="137"/>
      <c r="Q211" s="131">
        <f t="shared" ref="Q211:V211" si="102">+Q212+Q213</f>
        <v>0</v>
      </c>
      <c r="R211" s="131">
        <f t="shared" si="102"/>
        <v>0</v>
      </c>
      <c r="S211" s="131">
        <f t="shared" si="102"/>
        <v>0</v>
      </c>
      <c r="T211" s="131">
        <f t="shared" si="102"/>
        <v>0</v>
      </c>
      <c r="U211" s="131">
        <f t="shared" si="102"/>
        <v>0</v>
      </c>
      <c r="V211" s="131">
        <f t="shared" si="102"/>
        <v>0</v>
      </c>
      <c r="W211" s="131">
        <f t="shared" ref="W211:AB211" si="103">+W212+W213</f>
        <v>0</v>
      </c>
      <c r="X211" s="131">
        <f t="shared" si="103"/>
        <v>0</v>
      </c>
      <c r="Y211" s="131">
        <f t="shared" si="103"/>
        <v>0</v>
      </c>
      <c r="Z211" s="131">
        <f t="shared" si="103"/>
        <v>0</v>
      </c>
      <c r="AA211" s="131">
        <f t="shared" si="103"/>
        <v>0</v>
      </c>
      <c r="AB211" s="131">
        <f t="shared" si="103"/>
        <v>0</v>
      </c>
    </row>
    <row r="212" spans="1:28" x14ac:dyDescent="0.2">
      <c r="A212" s="11" t="s">
        <v>290</v>
      </c>
      <c r="B212" s="11">
        <v>2</v>
      </c>
      <c r="C212" s="11">
        <v>3</v>
      </c>
      <c r="D212" s="11">
        <v>5</v>
      </c>
      <c r="E212" s="11">
        <v>2</v>
      </c>
      <c r="F212" s="11">
        <v>4</v>
      </c>
      <c r="G212" s="11">
        <v>1</v>
      </c>
      <c r="H212" s="11">
        <v>0</v>
      </c>
      <c r="I212" s="10"/>
      <c r="J212" s="7"/>
      <c r="K212" s="7"/>
      <c r="L212" s="15"/>
      <c r="M212" s="7" t="s">
        <v>289</v>
      </c>
      <c r="N212" s="8"/>
      <c r="O212" s="7"/>
      <c r="P212" s="13"/>
      <c r="Q212" s="9">
        <v>0</v>
      </c>
      <c r="R212" s="9">
        <v>0</v>
      </c>
      <c r="S212" s="9">
        <v>0</v>
      </c>
      <c r="T212" s="9">
        <v>0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0</v>
      </c>
    </row>
    <row r="213" spans="1:28" x14ac:dyDescent="0.2">
      <c r="A213" s="11" t="s">
        <v>288</v>
      </c>
      <c r="B213" s="11">
        <v>2</v>
      </c>
      <c r="C213" s="11">
        <v>3</v>
      </c>
      <c r="D213" s="11">
        <v>5</v>
      </c>
      <c r="E213" s="11">
        <v>2</v>
      </c>
      <c r="F213" s="11">
        <v>4</v>
      </c>
      <c r="G213" s="11">
        <v>2</v>
      </c>
      <c r="H213" s="11">
        <v>0</v>
      </c>
      <c r="I213" s="10"/>
      <c r="J213" s="7"/>
      <c r="K213" s="7"/>
      <c r="L213" s="15"/>
      <c r="M213" s="7" t="s">
        <v>287</v>
      </c>
      <c r="N213" s="8"/>
      <c r="O213" s="7"/>
      <c r="P213" s="13"/>
      <c r="Q213" s="9">
        <v>0</v>
      </c>
      <c r="R213" s="9">
        <v>0</v>
      </c>
      <c r="S213" s="9">
        <v>0</v>
      </c>
      <c r="T213" s="9">
        <v>0</v>
      </c>
      <c r="U213" s="9">
        <v>0</v>
      </c>
      <c r="V213" s="9">
        <v>0</v>
      </c>
      <c r="W213" s="9">
        <v>0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</row>
    <row r="214" spans="1:28" x14ac:dyDescent="0.2">
      <c r="A214" s="11" t="s">
        <v>286</v>
      </c>
      <c r="B214" s="11">
        <v>2</v>
      </c>
      <c r="C214" s="11">
        <v>3</v>
      </c>
      <c r="D214" s="11">
        <v>5</v>
      </c>
      <c r="E214" s="11">
        <v>3</v>
      </c>
      <c r="F214" s="11">
        <v>2</v>
      </c>
      <c r="G214" s="11">
        <v>0</v>
      </c>
      <c r="H214" s="11">
        <v>0</v>
      </c>
      <c r="I214" s="10"/>
      <c r="J214" s="7"/>
      <c r="K214" s="7"/>
      <c r="L214" s="7" t="s">
        <v>285</v>
      </c>
      <c r="M214" s="8"/>
      <c r="N214" s="7"/>
      <c r="O214" s="7"/>
      <c r="P214" s="13"/>
      <c r="Q214" s="9">
        <v>0</v>
      </c>
      <c r="R214" s="9">
        <v>0</v>
      </c>
      <c r="S214" s="9">
        <v>0</v>
      </c>
      <c r="T214" s="9">
        <v>0</v>
      </c>
      <c r="U214" s="9">
        <v>0</v>
      </c>
      <c r="V214" s="9">
        <v>0</v>
      </c>
      <c r="W214" s="9">
        <v>0</v>
      </c>
      <c r="X214" s="9">
        <v>0</v>
      </c>
      <c r="Y214" s="9">
        <v>0</v>
      </c>
      <c r="Z214" s="9">
        <v>0</v>
      </c>
      <c r="AA214" s="9">
        <v>0</v>
      </c>
      <c r="AB214" s="9">
        <v>0</v>
      </c>
    </row>
    <row r="215" spans="1:28" x14ac:dyDescent="0.2">
      <c r="A215" s="11" t="s">
        <v>284</v>
      </c>
      <c r="B215" s="11">
        <v>2</v>
      </c>
      <c r="C215" s="11">
        <v>3</v>
      </c>
      <c r="D215" s="11">
        <v>5</v>
      </c>
      <c r="E215" s="11">
        <v>3</v>
      </c>
      <c r="F215" s="11">
        <v>3</v>
      </c>
      <c r="G215" s="11">
        <v>0</v>
      </c>
      <c r="H215" s="11">
        <v>0</v>
      </c>
      <c r="I215" s="10"/>
      <c r="J215" s="7"/>
      <c r="K215" s="7"/>
      <c r="L215" s="7" t="s">
        <v>283</v>
      </c>
      <c r="M215" s="8"/>
      <c r="N215" s="7"/>
      <c r="O215" s="7"/>
      <c r="P215" s="13"/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0</v>
      </c>
    </row>
    <row r="216" spans="1:28" x14ac:dyDescent="0.2">
      <c r="A216" s="122" t="s">
        <v>282</v>
      </c>
      <c r="B216" s="122">
        <v>2</v>
      </c>
      <c r="C216" s="122">
        <v>3</v>
      </c>
      <c r="D216" s="122">
        <v>6</v>
      </c>
      <c r="E216" s="122">
        <v>1</v>
      </c>
      <c r="F216" s="122">
        <v>1</v>
      </c>
      <c r="G216" s="122">
        <v>0</v>
      </c>
      <c r="H216" s="122">
        <v>0</v>
      </c>
      <c r="I216" s="128"/>
      <c r="J216" s="124" t="s">
        <v>281</v>
      </c>
      <c r="K216" s="142"/>
      <c r="L216" s="132"/>
      <c r="M216" s="129"/>
      <c r="N216" s="132"/>
      <c r="O216" s="129"/>
      <c r="P216" s="130"/>
      <c r="Q216" s="126">
        <f t="shared" ref="Q216:V216" si="104">+Q217+Q218</f>
        <v>0</v>
      </c>
      <c r="R216" s="126">
        <f t="shared" si="104"/>
        <v>0</v>
      </c>
      <c r="S216" s="126">
        <f t="shared" si="104"/>
        <v>0</v>
      </c>
      <c r="T216" s="126">
        <f t="shared" si="104"/>
        <v>0</v>
      </c>
      <c r="U216" s="126">
        <f t="shared" si="104"/>
        <v>0</v>
      </c>
      <c r="V216" s="126">
        <f t="shared" si="104"/>
        <v>0</v>
      </c>
      <c r="W216" s="126">
        <f t="shared" ref="W216:AB216" si="105">+W217+W218</f>
        <v>0</v>
      </c>
      <c r="X216" s="126">
        <f t="shared" si="105"/>
        <v>0</v>
      </c>
      <c r="Y216" s="126">
        <f t="shared" si="105"/>
        <v>0</v>
      </c>
      <c r="Z216" s="126">
        <f t="shared" si="105"/>
        <v>0</v>
      </c>
      <c r="AA216" s="126">
        <f t="shared" si="105"/>
        <v>0</v>
      </c>
      <c r="AB216" s="126">
        <f t="shared" si="105"/>
        <v>0</v>
      </c>
    </row>
    <row r="217" spans="1:28" x14ac:dyDescent="0.2">
      <c r="A217" s="11" t="s">
        <v>280</v>
      </c>
      <c r="B217" s="11">
        <v>2</v>
      </c>
      <c r="C217" s="11">
        <v>3</v>
      </c>
      <c r="D217" s="11">
        <v>6</v>
      </c>
      <c r="E217" s="11">
        <v>1</v>
      </c>
      <c r="F217" s="11">
        <v>1</v>
      </c>
      <c r="G217" s="11">
        <v>1</v>
      </c>
      <c r="H217" s="11">
        <v>0</v>
      </c>
      <c r="I217" s="10"/>
      <c r="J217" s="7"/>
      <c r="K217" s="8" t="s">
        <v>279</v>
      </c>
      <c r="L217" s="8"/>
      <c r="M217" s="7"/>
      <c r="N217" s="8"/>
      <c r="O217" s="7"/>
      <c r="P217" s="6"/>
      <c r="Q217" s="9">
        <v>0</v>
      </c>
      <c r="R217" s="9">
        <v>0</v>
      </c>
      <c r="S217" s="9">
        <v>0</v>
      </c>
      <c r="T217" s="9">
        <v>0</v>
      </c>
      <c r="U217" s="9">
        <v>0</v>
      </c>
      <c r="V217" s="9">
        <v>0</v>
      </c>
      <c r="W217" s="9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</row>
    <row r="218" spans="1:28" x14ac:dyDescent="0.2">
      <c r="A218" s="11" t="s">
        <v>278</v>
      </c>
      <c r="B218" s="11">
        <v>2</v>
      </c>
      <c r="C218" s="11">
        <v>3</v>
      </c>
      <c r="D218" s="11">
        <v>6</v>
      </c>
      <c r="E218" s="11">
        <v>1</v>
      </c>
      <c r="F218" s="11">
        <v>1</v>
      </c>
      <c r="G218" s="11">
        <v>2</v>
      </c>
      <c r="H218" s="11">
        <v>0</v>
      </c>
      <c r="I218" s="10"/>
      <c r="J218" s="7"/>
      <c r="K218" s="8" t="s">
        <v>277</v>
      </c>
      <c r="L218" s="8"/>
      <c r="M218" s="7"/>
      <c r="N218" s="8"/>
      <c r="O218" s="7"/>
      <c r="P218" s="6"/>
      <c r="Q218" s="9">
        <v>0</v>
      </c>
      <c r="R218" s="9">
        <v>0</v>
      </c>
      <c r="S218" s="9">
        <v>0</v>
      </c>
      <c r="T218" s="9">
        <v>0</v>
      </c>
      <c r="U218" s="9">
        <v>0</v>
      </c>
      <c r="V218" s="9">
        <v>0</v>
      </c>
      <c r="W218" s="9">
        <v>0</v>
      </c>
      <c r="X218" s="9">
        <v>0</v>
      </c>
      <c r="Y218" s="9">
        <v>0</v>
      </c>
      <c r="Z218" s="9">
        <v>0</v>
      </c>
      <c r="AA218" s="9">
        <v>0</v>
      </c>
      <c r="AB218" s="9">
        <v>0</v>
      </c>
    </row>
    <row r="219" spans="1:28" x14ac:dyDescent="0.2">
      <c r="A219" s="122" t="s">
        <v>276</v>
      </c>
      <c r="B219" s="122">
        <v>2</v>
      </c>
      <c r="C219" s="122">
        <v>3</v>
      </c>
      <c r="D219" s="122">
        <v>6</v>
      </c>
      <c r="E219" s="122">
        <v>1</v>
      </c>
      <c r="F219" s="122">
        <v>2</v>
      </c>
      <c r="G219" s="122">
        <v>0</v>
      </c>
      <c r="H219" s="122">
        <v>0</v>
      </c>
      <c r="I219" s="128"/>
      <c r="J219" s="124" t="s">
        <v>275</v>
      </c>
      <c r="K219" s="142"/>
      <c r="L219" s="132"/>
      <c r="M219" s="129"/>
      <c r="N219" s="132"/>
      <c r="O219" s="129"/>
      <c r="P219" s="130"/>
      <c r="Q219" s="126">
        <f t="shared" ref="Q219:V219" si="106">+Q220+Q221</f>
        <v>0</v>
      </c>
      <c r="R219" s="126">
        <f t="shared" si="106"/>
        <v>0</v>
      </c>
      <c r="S219" s="126">
        <f t="shared" si="106"/>
        <v>0</v>
      </c>
      <c r="T219" s="126">
        <f t="shared" si="106"/>
        <v>0</v>
      </c>
      <c r="U219" s="126">
        <f t="shared" si="106"/>
        <v>0</v>
      </c>
      <c r="V219" s="126">
        <f t="shared" si="106"/>
        <v>0</v>
      </c>
      <c r="W219" s="126">
        <f t="shared" ref="W219:AB219" si="107">+W220+W221</f>
        <v>0</v>
      </c>
      <c r="X219" s="126">
        <f t="shared" si="107"/>
        <v>0</v>
      </c>
      <c r="Y219" s="126">
        <f t="shared" si="107"/>
        <v>0</v>
      </c>
      <c r="Z219" s="126">
        <f t="shared" si="107"/>
        <v>0</v>
      </c>
      <c r="AA219" s="126">
        <f t="shared" si="107"/>
        <v>0</v>
      </c>
      <c r="AB219" s="126">
        <f t="shared" si="107"/>
        <v>0</v>
      </c>
    </row>
    <row r="220" spans="1:28" x14ac:dyDescent="0.2">
      <c r="A220" s="11" t="s">
        <v>274</v>
      </c>
      <c r="B220" s="11">
        <v>2</v>
      </c>
      <c r="C220" s="11">
        <v>3</v>
      </c>
      <c r="D220" s="11">
        <v>6</v>
      </c>
      <c r="E220" s="11">
        <v>1</v>
      </c>
      <c r="F220" s="11">
        <v>2</v>
      </c>
      <c r="G220" s="11">
        <v>1</v>
      </c>
      <c r="H220" s="11">
        <v>0</v>
      </c>
      <c r="I220" s="10"/>
      <c r="J220" s="15"/>
      <c r="K220" s="7" t="s">
        <v>273</v>
      </c>
      <c r="L220" s="8"/>
      <c r="M220" s="8"/>
      <c r="N220" s="8"/>
      <c r="O220" s="7"/>
      <c r="P220" s="6"/>
      <c r="Q220" s="9">
        <v>0</v>
      </c>
      <c r="R220" s="9">
        <v>0</v>
      </c>
      <c r="S220" s="9">
        <v>0</v>
      </c>
      <c r="T220" s="9">
        <v>0</v>
      </c>
      <c r="U220" s="9">
        <v>0</v>
      </c>
      <c r="V220" s="9">
        <v>0</v>
      </c>
      <c r="W220" s="9">
        <v>0</v>
      </c>
      <c r="X220" s="9">
        <v>0</v>
      </c>
      <c r="Y220" s="9">
        <v>0</v>
      </c>
      <c r="Z220" s="9">
        <v>0</v>
      </c>
      <c r="AA220" s="9">
        <v>0</v>
      </c>
      <c r="AB220" s="9">
        <v>0</v>
      </c>
    </row>
    <row r="221" spans="1:28" x14ac:dyDescent="0.2">
      <c r="A221" s="11" t="s">
        <v>272</v>
      </c>
      <c r="B221" s="11">
        <v>2</v>
      </c>
      <c r="C221" s="11">
        <v>3</v>
      </c>
      <c r="D221" s="11">
        <v>6</v>
      </c>
      <c r="E221" s="11">
        <v>1</v>
      </c>
      <c r="F221" s="11">
        <v>2</v>
      </c>
      <c r="G221" s="11">
        <v>2</v>
      </c>
      <c r="H221" s="11">
        <v>0</v>
      </c>
      <c r="I221" s="10"/>
      <c r="J221" s="15"/>
      <c r="K221" s="7" t="s">
        <v>271</v>
      </c>
      <c r="L221" s="8"/>
      <c r="M221" s="8"/>
      <c r="N221" s="8"/>
      <c r="O221" s="7"/>
      <c r="P221" s="6"/>
      <c r="Q221" s="9">
        <v>0</v>
      </c>
      <c r="R221" s="9">
        <v>0</v>
      </c>
      <c r="S221" s="9">
        <v>0</v>
      </c>
      <c r="T221" s="9">
        <v>0</v>
      </c>
      <c r="U221" s="9">
        <v>0</v>
      </c>
      <c r="V221" s="9">
        <v>0</v>
      </c>
      <c r="W221" s="9">
        <v>0</v>
      </c>
      <c r="X221" s="9">
        <v>0</v>
      </c>
      <c r="Y221" s="9">
        <v>0</v>
      </c>
      <c r="Z221" s="9">
        <v>0</v>
      </c>
      <c r="AA221" s="9">
        <v>0</v>
      </c>
      <c r="AB221" s="9">
        <v>0</v>
      </c>
    </row>
    <row r="222" spans="1:28" x14ac:dyDescent="0.2">
      <c r="A222" s="122" t="s">
        <v>270</v>
      </c>
      <c r="B222" s="122">
        <v>2</v>
      </c>
      <c r="C222" s="122">
        <v>3</v>
      </c>
      <c r="D222" s="122">
        <v>8</v>
      </c>
      <c r="E222" s="122">
        <v>0</v>
      </c>
      <c r="F222" s="122">
        <v>0</v>
      </c>
      <c r="G222" s="122">
        <v>0</v>
      </c>
      <c r="H222" s="122">
        <v>0</v>
      </c>
      <c r="I222" s="144"/>
      <c r="J222" s="124" t="s">
        <v>269</v>
      </c>
      <c r="K222" s="124"/>
      <c r="L222" s="124"/>
      <c r="M222" s="124"/>
      <c r="N222" s="139"/>
      <c r="O222" s="124"/>
      <c r="P222" s="138"/>
      <c r="Q222" s="145">
        <f t="shared" ref="Q222:V222" si="108">+Q223+Q224</f>
        <v>0</v>
      </c>
      <c r="R222" s="145">
        <f t="shared" si="108"/>
        <v>0</v>
      </c>
      <c r="S222" s="145">
        <f t="shared" si="108"/>
        <v>0</v>
      </c>
      <c r="T222" s="145">
        <f t="shared" si="108"/>
        <v>0</v>
      </c>
      <c r="U222" s="145">
        <f t="shared" si="108"/>
        <v>0</v>
      </c>
      <c r="V222" s="145">
        <f t="shared" si="108"/>
        <v>0</v>
      </c>
      <c r="W222" s="145">
        <f t="shared" ref="W222:AB222" si="109">+W223+W224</f>
        <v>0</v>
      </c>
      <c r="X222" s="145">
        <f t="shared" si="109"/>
        <v>0</v>
      </c>
      <c r="Y222" s="145">
        <f t="shared" si="109"/>
        <v>0</v>
      </c>
      <c r="Z222" s="145">
        <f t="shared" si="109"/>
        <v>0</v>
      </c>
      <c r="AA222" s="145">
        <f t="shared" si="109"/>
        <v>0</v>
      </c>
      <c r="AB222" s="145">
        <f t="shared" si="109"/>
        <v>0</v>
      </c>
    </row>
    <row r="223" spans="1:28" x14ac:dyDescent="0.2">
      <c r="A223" s="11" t="s">
        <v>268</v>
      </c>
      <c r="B223" s="11">
        <v>2</v>
      </c>
      <c r="C223" s="11">
        <v>3</v>
      </c>
      <c r="D223" s="11">
        <v>8</v>
      </c>
      <c r="E223" s="11">
        <v>1</v>
      </c>
      <c r="F223" s="11">
        <v>0</v>
      </c>
      <c r="G223" s="11">
        <v>0</v>
      </c>
      <c r="H223" s="11">
        <v>0</v>
      </c>
      <c r="I223" s="14"/>
      <c r="J223" s="8"/>
      <c r="K223" s="7" t="s">
        <v>138</v>
      </c>
      <c r="L223" s="8"/>
      <c r="M223" s="8"/>
      <c r="N223" s="8"/>
      <c r="O223" s="8"/>
      <c r="P223" s="13"/>
      <c r="Q223" s="9">
        <v>0</v>
      </c>
      <c r="R223" s="9">
        <v>0</v>
      </c>
      <c r="S223" s="9">
        <v>0</v>
      </c>
      <c r="T223" s="9">
        <v>0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  <c r="Z223" s="9">
        <v>0</v>
      </c>
      <c r="AA223" s="9">
        <v>0</v>
      </c>
      <c r="AB223" s="9">
        <v>0</v>
      </c>
    </row>
    <row r="224" spans="1:28" x14ac:dyDescent="0.2">
      <c r="A224" s="11" t="s">
        <v>267</v>
      </c>
      <c r="B224" s="11">
        <v>2</v>
      </c>
      <c r="C224" s="11">
        <v>3</v>
      </c>
      <c r="D224" s="11">
        <v>8</v>
      </c>
      <c r="E224" s="11">
        <v>2</v>
      </c>
      <c r="F224" s="11">
        <v>0</v>
      </c>
      <c r="G224" s="11">
        <v>0</v>
      </c>
      <c r="H224" s="11">
        <v>0</v>
      </c>
      <c r="I224" s="14"/>
      <c r="J224" s="8"/>
      <c r="K224" s="7" t="s">
        <v>262</v>
      </c>
      <c r="L224" s="8"/>
      <c r="M224" s="8"/>
      <c r="N224" s="8"/>
      <c r="O224" s="8"/>
      <c r="P224" s="13"/>
      <c r="Q224" s="9">
        <v>0</v>
      </c>
      <c r="R224" s="9">
        <v>0</v>
      </c>
      <c r="S224" s="9">
        <v>0</v>
      </c>
      <c r="T224" s="9">
        <v>0</v>
      </c>
      <c r="U224" s="9">
        <v>0</v>
      </c>
      <c r="V224" s="9">
        <v>0</v>
      </c>
      <c r="W224" s="9">
        <v>0</v>
      </c>
      <c r="X224" s="9">
        <v>0</v>
      </c>
      <c r="Y224" s="9">
        <v>0</v>
      </c>
      <c r="Z224" s="9">
        <v>0</v>
      </c>
      <c r="AA224" s="9">
        <v>0</v>
      </c>
      <c r="AB224" s="9">
        <v>0</v>
      </c>
    </row>
    <row r="225" spans="1:28" x14ac:dyDescent="0.2">
      <c r="A225" s="122" t="s">
        <v>266</v>
      </c>
      <c r="B225" s="122">
        <v>2</v>
      </c>
      <c r="C225" s="122">
        <v>3</v>
      </c>
      <c r="D225" s="122">
        <v>9</v>
      </c>
      <c r="E225" s="122">
        <v>0</v>
      </c>
      <c r="F225" s="122">
        <v>0</v>
      </c>
      <c r="G225" s="122">
        <v>0</v>
      </c>
      <c r="H225" s="122">
        <v>0</v>
      </c>
      <c r="I225" s="144"/>
      <c r="J225" s="139" t="s">
        <v>265</v>
      </c>
      <c r="K225" s="139"/>
      <c r="L225" s="124"/>
      <c r="M225" s="139"/>
      <c r="N225" s="139"/>
      <c r="O225" s="139"/>
      <c r="P225" s="138"/>
      <c r="Q225" s="126">
        <f t="shared" ref="Q225:V225" si="110">+Q226+Q227</f>
        <v>0</v>
      </c>
      <c r="R225" s="126">
        <f t="shared" si="110"/>
        <v>0</v>
      </c>
      <c r="S225" s="126">
        <f t="shared" si="110"/>
        <v>0</v>
      </c>
      <c r="T225" s="126">
        <f t="shared" si="110"/>
        <v>0</v>
      </c>
      <c r="U225" s="126">
        <f t="shared" si="110"/>
        <v>0</v>
      </c>
      <c r="V225" s="126">
        <f t="shared" si="110"/>
        <v>0</v>
      </c>
      <c r="W225" s="126">
        <f t="shared" ref="W225:AB225" si="111">+W226+W227</f>
        <v>0</v>
      </c>
      <c r="X225" s="126">
        <f t="shared" si="111"/>
        <v>0</v>
      </c>
      <c r="Y225" s="126">
        <f t="shared" si="111"/>
        <v>0</v>
      </c>
      <c r="Z225" s="126">
        <f t="shared" si="111"/>
        <v>0</v>
      </c>
      <c r="AA225" s="126">
        <f t="shared" si="111"/>
        <v>0</v>
      </c>
      <c r="AB225" s="126">
        <f t="shared" si="111"/>
        <v>0</v>
      </c>
    </row>
    <row r="226" spans="1:28" x14ac:dyDescent="0.2">
      <c r="A226" s="11" t="s">
        <v>264</v>
      </c>
      <c r="B226" s="11">
        <v>2</v>
      </c>
      <c r="C226" s="11">
        <v>3</v>
      </c>
      <c r="D226" s="11">
        <v>9</v>
      </c>
      <c r="E226" s="11">
        <v>1</v>
      </c>
      <c r="F226" s="11">
        <v>0</v>
      </c>
      <c r="G226" s="11">
        <v>0</v>
      </c>
      <c r="H226" s="11">
        <v>0</v>
      </c>
      <c r="I226" s="14"/>
      <c r="J226" s="8"/>
      <c r="K226" s="8" t="s">
        <v>138</v>
      </c>
      <c r="L226" s="7"/>
      <c r="M226" s="8"/>
      <c r="N226" s="8"/>
      <c r="O226" s="8"/>
      <c r="P226" s="13"/>
      <c r="Q226" s="9">
        <v>0</v>
      </c>
      <c r="R226" s="9">
        <v>0</v>
      </c>
      <c r="S226" s="9">
        <v>0</v>
      </c>
      <c r="T226" s="9">
        <v>0</v>
      </c>
      <c r="U226" s="9">
        <v>0</v>
      </c>
      <c r="V226" s="9">
        <v>0</v>
      </c>
      <c r="W226" s="9">
        <v>0</v>
      </c>
      <c r="X226" s="9">
        <v>0</v>
      </c>
      <c r="Y226" s="9">
        <v>0</v>
      </c>
      <c r="Z226" s="9">
        <v>0</v>
      </c>
      <c r="AA226" s="9">
        <v>0</v>
      </c>
      <c r="AB226" s="9">
        <v>0</v>
      </c>
    </row>
    <row r="227" spans="1:28" x14ac:dyDescent="0.2">
      <c r="A227" s="11" t="s">
        <v>263</v>
      </c>
      <c r="B227" s="11">
        <v>2</v>
      </c>
      <c r="C227" s="11">
        <v>3</v>
      </c>
      <c r="D227" s="11">
        <v>9</v>
      </c>
      <c r="E227" s="11">
        <v>2</v>
      </c>
      <c r="F227" s="11">
        <v>0</v>
      </c>
      <c r="G227" s="11">
        <v>0</v>
      </c>
      <c r="H227" s="11">
        <v>0</v>
      </c>
      <c r="I227" s="14"/>
      <c r="J227" s="8"/>
      <c r="K227" s="8" t="s">
        <v>262</v>
      </c>
      <c r="L227" s="7"/>
      <c r="M227" s="8"/>
      <c r="N227" s="8"/>
      <c r="O227" s="8"/>
      <c r="P227" s="13"/>
      <c r="Q227" s="9">
        <v>0</v>
      </c>
      <c r="R227" s="9">
        <v>0</v>
      </c>
      <c r="S227" s="9">
        <v>0</v>
      </c>
      <c r="T227" s="9">
        <v>0</v>
      </c>
      <c r="U227" s="9">
        <v>0</v>
      </c>
      <c r="V227" s="9">
        <v>0</v>
      </c>
      <c r="W227" s="9">
        <v>0</v>
      </c>
      <c r="X227" s="9">
        <v>0</v>
      </c>
      <c r="Y227" s="9">
        <v>0</v>
      </c>
      <c r="Z227" s="9">
        <v>0</v>
      </c>
      <c r="AA227" s="9">
        <v>0</v>
      </c>
      <c r="AB227" s="9">
        <v>0</v>
      </c>
    </row>
    <row r="228" spans="1:28" x14ac:dyDescent="0.2">
      <c r="A228" s="122" t="s">
        <v>261</v>
      </c>
      <c r="B228" s="122">
        <v>2</v>
      </c>
      <c r="C228" s="122">
        <v>1</v>
      </c>
      <c r="D228" s="122">
        <v>8</v>
      </c>
      <c r="E228" s="122">
        <v>0</v>
      </c>
      <c r="F228" s="122">
        <v>0</v>
      </c>
      <c r="G228" s="122">
        <v>0</v>
      </c>
      <c r="H228" s="122">
        <v>0</v>
      </c>
      <c r="I228" s="128"/>
      <c r="J228" s="124" t="s">
        <v>260</v>
      </c>
      <c r="K228" s="124"/>
      <c r="L228" s="124"/>
      <c r="M228" s="124"/>
      <c r="N228" s="139"/>
      <c r="O228" s="143"/>
      <c r="P228" s="125"/>
      <c r="Q228" s="126">
        <f t="shared" ref="Q228:V228" si="112">+Q229+Q236+Q240+Q246+Q250+Q253+Q254+Q255</f>
        <v>38342934.039999999</v>
      </c>
      <c r="R228" s="126">
        <f t="shared" si="112"/>
        <v>96483615.75</v>
      </c>
      <c r="S228" s="126">
        <f t="shared" si="112"/>
        <v>89085362.349999994</v>
      </c>
      <c r="T228" s="126">
        <f t="shared" si="112"/>
        <v>87107670.609999985</v>
      </c>
      <c r="U228" s="126">
        <f t="shared" si="112"/>
        <v>84526101.359999999</v>
      </c>
      <c r="V228" s="126">
        <f t="shared" si="112"/>
        <v>98210092.460000008</v>
      </c>
      <c r="W228" s="126">
        <f t="shared" ref="W228:AB228" si="113">+W229+W236+W240+W246+W250+W253+W254+W255</f>
        <v>0</v>
      </c>
      <c r="X228" s="126">
        <f t="shared" si="113"/>
        <v>0</v>
      </c>
      <c r="Y228" s="126">
        <f t="shared" si="113"/>
        <v>0</v>
      </c>
      <c r="Z228" s="126">
        <f t="shared" si="113"/>
        <v>0</v>
      </c>
      <c r="AA228" s="126">
        <f t="shared" si="113"/>
        <v>0</v>
      </c>
      <c r="AB228" s="126">
        <f t="shared" si="113"/>
        <v>0</v>
      </c>
    </row>
    <row r="229" spans="1:28" x14ac:dyDescent="0.2">
      <c r="A229" s="127" t="s">
        <v>259</v>
      </c>
      <c r="B229" s="127">
        <v>2</v>
      </c>
      <c r="C229" s="127">
        <v>1</v>
      </c>
      <c r="D229" s="127">
        <v>8</v>
      </c>
      <c r="E229" s="127">
        <v>1</v>
      </c>
      <c r="F229" s="127">
        <v>0</v>
      </c>
      <c r="G229" s="127">
        <v>0</v>
      </c>
      <c r="H229" s="127">
        <v>0</v>
      </c>
      <c r="I229" s="128"/>
      <c r="J229" s="129"/>
      <c r="K229" s="129" t="s">
        <v>258</v>
      </c>
      <c r="L229" s="129"/>
      <c r="M229" s="129"/>
      <c r="N229" s="132"/>
      <c r="O229" s="146"/>
      <c r="P229" s="130"/>
      <c r="Q229" s="131">
        <f t="shared" ref="Q229:V229" si="114">+Q230+Q231+Q232+Q233+Q234+Q235</f>
        <v>26823207.550000001</v>
      </c>
      <c r="R229" s="131">
        <f t="shared" si="114"/>
        <v>82406248.079999998</v>
      </c>
      <c r="S229" s="131">
        <f t="shared" si="114"/>
        <v>54800821.770000003</v>
      </c>
      <c r="T229" s="131">
        <f t="shared" si="114"/>
        <v>56724146.849999994</v>
      </c>
      <c r="U229" s="131">
        <f t="shared" si="114"/>
        <v>62639782.689999998</v>
      </c>
      <c r="V229" s="131">
        <f t="shared" si="114"/>
        <v>78696109.230000004</v>
      </c>
      <c r="W229" s="131">
        <f t="shared" ref="W229:AB229" si="115">+W230+W231+W232+W233+W234+W235</f>
        <v>0</v>
      </c>
      <c r="X229" s="131">
        <f t="shared" si="115"/>
        <v>0</v>
      </c>
      <c r="Y229" s="131">
        <f t="shared" si="115"/>
        <v>0</v>
      </c>
      <c r="Z229" s="131">
        <f t="shared" si="115"/>
        <v>0</v>
      </c>
      <c r="AA229" s="131">
        <f t="shared" si="115"/>
        <v>0</v>
      </c>
      <c r="AB229" s="131">
        <f t="shared" si="115"/>
        <v>0</v>
      </c>
    </row>
    <row r="230" spans="1:28" x14ac:dyDescent="0.2">
      <c r="A230" s="11" t="s">
        <v>257</v>
      </c>
      <c r="B230" s="11">
        <v>2</v>
      </c>
      <c r="C230" s="11">
        <v>1</v>
      </c>
      <c r="D230" s="11">
        <v>8</v>
      </c>
      <c r="E230" s="11">
        <v>1</v>
      </c>
      <c r="F230" s="11">
        <v>1</v>
      </c>
      <c r="G230" s="11">
        <v>0</v>
      </c>
      <c r="H230" s="11">
        <v>0</v>
      </c>
      <c r="I230" s="10"/>
      <c r="J230" s="7"/>
      <c r="K230" s="7"/>
      <c r="L230" s="7" t="s">
        <v>256</v>
      </c>
      <c r="M230" s="7"/>
      <c r="N230" s="8"/>
      <c r="O230" s="12"/>
      <c r="P230" s="6"/>
      <c r="Q230" s="9">
        <v>890158.12</v>
      </c>
      <c r="R230" s="9">
        <v>49653895.990000002</v>
      </c>
      <c r="S230" s="9">
        <v>40761276.93</v>
      </c>
      <c r="T230" s="9">
        <v>38653517.549999997</v>
      </c>
      <c r="U230" s="9">
        <v>47065588.039999999</v>
      </c>
      <c r="V230" s="9">
        <v>53810481.530000001</v>
      </c>
      <c r="W230" s="9">
        <v>0</v>
      </c>
      <c r="X230" s="9">
        <v>0</v>
      </c>
      <c r="Y230" s="9">
        <v>0</v>
      </c>
      <c r="Z230" s="9">
        <v>0</v>
      </c>
      <c r="AA230" s="9">
        <v>0</v>
      </c>
      <c r="AB230" s="9">
        <v>0</v>
      </c>
    </row>
    <row r="231" spans="1:28" x14ac:dyDescent="0.2">
      <c r="A231" s="11" t="s">
        <v>255</v>
      </c>
      <c r="B231" s="11">
        <v>2</v>
      </c>
      <c r="C231" s="11">
        <v>1</v>
      </c>
      <c r="D231" s="11">
        <v>8</v>
      </c>
      <c r="E231" s="11">
        <v>1</v>
      </c>
      <c r="F231" s="11">
        <v>2</v>
      </c>
      <c r="G231" s="11">
        <v>0</v>
      </c>
      <c r="H231" s="11">
        <v>0</v>
      </c>
      <c r="I231" s="10"/>
      <c r="J231" s="7"/>
      <c r="K231" s="7"/>
      <c r="L231" s="7" t="s">
        <v>254</v>
      </c>
      <c r="M231" s="7"/>
      <c r="N231" s="8"/>
      <c r="O231" s="12"/>
      <c r="P231" s="6"/>
      <c r="Q231" s="9">
        <v>0</v>
      </c>
      <c r="R231" s="9">
        <v>0</v>
      </c>
      <c r="S231" s="9">
        <v>0</v>
      </c>
      <c r="T231" s="9">
        <v>0</v>
      </c>
      <c r="U231" s="9">
        <v>0</v>
      </c>
      <c r="V231" s="9">
        <v>0</v>
      </c>
      <c r="W231" s="9">
        <v>0</v>
      </c>
      <c r="X231" s="9">
        <v>0</v>
      </c>
      <c r="Y231" s="9">
        <v>0</v>
      </c>
      <c r="Z231" s="9">
        <v>0</v>
      </c>
      <c r="AA231" s="9">
        <v>0</v>
      </c>
      <c r="AB231" s="9">
        <v>0</v>
      </c>
    </row>
    <row r="232" spans="1:28" x14ac:dyDescent="0.2">
      <c r="A232" s="11" t="s">
        <v>253</v>
      </c>
      <c r="B232" s="11">
        <v>2</v>
      </c>
      <c r="C232" s="11">
        <v>1</v>
      </c>
      <c r="D232" s="11">
        <v>8</v>
      </c>
      <c r="E232" s="11">
        <v>1</v>
      </c>
      <c r="F232" s="11">
        <v>3</v>
      </c>
      <c r="G232" s="11">
        <v>0</v>
      </c>
      <c r="H232" s="11">
        <v>0</v>
      </c>
      <c r="I232" s="10"/>
      <c r="J232" s="7"/>
      <c r="K232" s="7"/>
      <c r="L232" s="7" t="s">
        <v>252</v>
      </c>
      <c r="M232" s="7"/>
      <c r="N232" s="8"/>
      <c r="O232" s="12"/>
      <c r="P232" s="6"/>
      <c r="Q232" s="9">
        <v>19890373.59</v>
      </c>
      <c r="R232" s="9">
        <v>32732016.059999999</v>
      </c>
      <c r="S232" s="9">
        <v>13982548.66</v>
      </c>
      <c r="T232" s="9">
        <v>18016322.789999999</v>
      </c>
      <c r="U232" s="9">
        <v>15499005.890000001</v>
      </c>
      <c r="V232" s="9">
        <v>24801808.579999998</v>
      </c>
      <c r="W232" s="9">
        <v>0</v>
      </c>
      <c r="X232" s="9">
        <v>0</v>
      </c>
      <c r="Y232" s="9">
        <v>0</v>
      </c>
      <c r="Z232" s="9">
        <v>0</v>
      </c>
      <c r="AA232" s="9">
        <v>0</v>
      </c>
      <c r="AB232" s="9">
        <v>0</v>
      </c>
    </row>
    <row r="233" spans="1:28" x14ac:dyDescent="0.2">
      <c r="A233" s="11" t="s">
        <v>251</v>
      </c>
      <c r="B233" s="11">
        <v>2</v>
      </c>
      <c r="C233" s="11">
        <v>1</v>
      </c>
      <c r="D233" s="11">
        <v>8</v>
      </c>
      <c r="E233" s="11">
        <v>1</v>
      </c>
      <c r="F233" s="11">
        <v>4</v>
      </c>
      <c r="G233" s="11">
        <v>0</v>
      </c>
      <c r="H233" s="11">
        <v>0</v>
      </c>
      <c r="I233" s="10"/>
      <c r="J233" s="7"/>
      <c r="K233" s="7"/>
      <c r="L233" s="7" t="s">
        <v>250</v>
      </c>
      <c r="M233" s="7"/>
      <c r="N233" s="8"/>
      <c r="O233" s="12"/>
      <c r="P233" s="6"/>
      <c r="Q233" s="9">
        <v>13385</v>
      </c>
      <c r="R233" s="9">
        <v>224</v>
      </c>
      <c r="S233" s="9">
        <v>4483.57</v>
      </c>
      <c r="T233" s="9">
        <v>3154.44</v>
      </c>
      <c r="U233" s="9">
        <v>7990</v>
      </c>
      <c r="V233" s="9">
        <v>2005.2</v>
      </c>
      <c r="W233" s="9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</row>
    <row r="234" spans="1:28" x14ac:dyDescent="0.2">
      <c r="A234" s="11" t="s">
        <v>249</v>
      </c>
      <c r="B234" s="11">
        <v>2</v>
      </c>
      <c r="C234" s="11">
        <v>1</v>
      </c>
      <c r="D234" s="11">
        <v>8</v>
      </c>
      <c r="E234" s="11">
        <v>1</v>
      </c>
      <c r="F234" s="11">
        <v>5</v>
      </c>
      <c r="G234" s="11">
        <v>0</v>
      </c>
      <c r="H234" s="11">
        <v>0</v>
      </c>
      <c r="I234" s="10"/>
      <c r="J234" s="7"/>
      <c r="K234" s="7"/>
      <c r="L234" s="7" t="s">
        <v>248</v>
      </c>
      <c r="M234" s="7"/>
      <c r="N234" s="8"/>
      <c r="O234" s="12"/>
      <c r="P234" s="6"/>
      <c r="Q234" s="9">
        <v>5791407.8799999999</v>
      </c>
      <c r="R234" s="9">
        <v>0</v>
      </c>
      <c r="S234" s="9">
        <v>0</v>
      </c>
      <c r="T234" s="9">
        <v>0</v>
      </c>
      <c r="U234" s="9">
        <v>0</v>
      </c>
      <c r="V234" s="9">
        <v>0</v>
      </c>
      <c r="W234" s="9">
        <v>0</v>
      </c>
      <c r="X234" s="9">
        <v>0</v>
      </c>
      <c r="Y234" s="9">
        <v>0</v>
      </c>
      <c r="Z234" s="9">
        <v>0</v>
      </c>
      <c r="AA234" s="9">
        <v>0</v>
      </c>
      <c r="AB234" s="9">
        <v>0</v>
      </c>
    </row>
    <row r="235" spans="1:28" x14ac:dyDescent="0.2">
      <c r="A235" s="11" t="s">
        <v>247</v>
      </c>
      <c r="B235" s="11">
        <v>2</v>
      </c>
      <c r="C235" s="11">
        <v>1</v>
      </c>
      <c r="D235" s="11">
        <v>8</v>
      </c>
      <c r="E235" s="11">
        <v>1</v>
      </c>
      <c r="F235" s="11">
        <v>6</v>
      </c>
      <c r="G235" s="11">
        <v>0</v>
      </c>
      <c r="H235" s="11">
        <v>0</v>
      </c>
      <c r="I235" s="10"/>
      <c r="J235" s="7"/>
      <c r="K235" s="7"/>
      <c r="L235" s="7" t="s">
        <v>246</v>
      </c>
      <c r="M235" s="7"/>
      <c r="N235" s="8"/>
      <c r="O235" s="12"/>
      <c r="P235" s="6"/>
      <c r="Q235" s="9">
        <v>237882.96</v>
      </c>
      <c r="R235" s="9">
        <v>20112.03</v>
      </c>
      <c r="S235" s="9">
        <v>52512.609999999993</v>
      </c>
      <c r="T235" s="9">
        <v>51152.07</v>
      </c>
      <c r="U235" s="9">
        <v>67198.759999999995</v>
      </c>
      <c r="V235" s="9">
        <v>81813.919999999998</v>
      </c>
      <c r="W235" s="9">
        <v>0</v>
      </c>
      <c r="X235" s="9">
        <v>0</v>
      </c>
      <c r="Y235" s="9">
        <v>0</v>
      </c>
      <c r="Z235" s="9">
        <v>0</v>
      </c>
      <c r="AA235" s="9">
        <v>0</v>
      </c>
      <c r="AB235" s="9">
        <v>0</v>
      </c>
    </row>
    <row r="236" spans="1:28" x14ac:dyDescent="0.2">
      <c r="A236" s="127" t="s">
        <v>245</v>
      </c>
      <c r="B236" s="127">
        <v>2</v>
      </c>
      <c r="C236" s="127">
        <v>1</v>
      </c>
      <c r="D236" s="127">
        <v>8</v>
      </c>
      <c r="E236" s="127">
        <v>2</v>
      </c>
      <c r="F236" s="127">
        <v>0</v>
      </c>
      <c r="G236" s="127">
        <v>0</v>
      </c>
      <c r="H236" s="127">
        <v>0</v>
      </c>
      <c r="I236" s="128"/>
      <c r="J236" s="129"/>
      <c r="K236" s="129" t="s">
        <v>244</v>
      </c>
      <c r="L236" s="129"/>
      <c r="M236" s="129"/>
      <c r="N236" s="132"/>
      <c r="O236" s="146"/>
      <c r="P236" s="130"/>
      <c r="Q236" s="131">
        <f t="shared" ref="Q236:V236" si="116">+Q237+Q238+Q239</f>
        <v>0</v>
      </c>
      <c r="R236" s="131">
        <f t="shared" si="116"/>
        <v>0</v>
      </c>
      <c r="S236" s="131">
        <f t="shared" si="116"/>
        <v>0</v>
      </c>
      <c r="T236" s="131">
        <f t="shared" si="116"/>
        <v>0</v>
      </c>
      <c r="U236" s="131">
        <f t="shared" si="116"/>
        <v>0</v>
      </c>
      <c r="V236" s="131">
        <f t="shared" si="116"/>
        <v>0</v>
      </c>
      <c r="W236" s="131">
        <f t="shared" ref="W236:AB236" si="117">+W237+W238+W239</f>
        <v>0</v>
      </c>
      <c r="X236" s="131">
        <f t="shared" si="117"/>
        <v>0</v>
      </c>
      <c r="Y236" s="131">
        <f t="shared" si="117"/>
        <v>0</v>
      </c>
      <c r="Z236" s="131">
        <f t="shared" si="117"/>
        <v>0</v>
      </c>
      <c r="AA236" s="131">
        <f t="shared" si="117"/>
        <v>0</v>
      </c>
      <c r="AB236" s="131">
        <f t="shared" si="117"/>
        <v>0</v>
      </c>
    </row>
    <row r="237" spans="1:28" x14ac:dyDescent="0.2">
      <c r="A237" s="11" t="s">
        <v>243</v>
      </c>
      <c r="B237" s="11">
        <v>2</v>
      </c>
      <c r="C237" s="11">
        <v>1</v>
      </c>
      <c r="D237" s="11">
        <v>8</v>
      </c>
      <c r="E237" s="11">
        <v>2</v>
      </c>
      <c r="F237" s="11">
        <v>1</v>
      </c>
      <c r="G237" s="11">
        <v>0</v>
      </c>
      <c r="H237" s="11">
        <v>0</v>
      </c>
      <c r="I237" s="10"/>
      <c r="J237" s="7"/>
      <c r="K237" s="7"/>
      <c r="L237" s="7" t="s">
        <v>242</v>
      </c>
      <c r="M237" s="7"/>
      <c r="N237" s="8"/>
      <c r="O237" s="12"/>
      <c r="P237" s="6"/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9">
        <v>0</v>
      </c>
      <c r="W237" s="9">
        <v>0</v>
      </c>
      <c r="X237" s="9">
        <v>0</v>
      </c>
      <c r="Y237" s="9">
        <v>0</v>
      </c>
      <c r="Z237" s="9">
        <v>0</v>
      </c>
      <c r="AA237" s="9">
        <v>0</v>
      </c>
      <c r="AB237" s="9">
        <v>0</v>
      </c>
    </row>
    <row r="238" spans="1:28" x14ac:dyDescent="0.2">
      <c r="A238" s="11" t="s">
        <v>241</v>
      </c>
      <c r="B238" s="11">
        <v>2</v>
      </c>
      <c r="C238" s="11">
        <v>1</v>
      </c>
      <c r="D238" s="11">
        <v>8</v>
      </c>
      <c r="E238" s="11">
        <v>2</v>
      </c>
      <c r="F238" s="11">
        <v>2</v>
      </c>
      <c r="G238" s="11">
        <v>0</v>
      </c>
      <c r="H238" s="11">
        <v>0</v>
      </c>
      <c r="I238" s="10"/>
      <c r="J238" s="7"/>
      <c r="K238" s="7"/>
      <c r="L238" s="7" t="s">
        <v>240</v>
      </c>
      <c r="M238" s="7"/>
      <c r="N238" s="8"/>
      <c r="O238" s="12"/>
      <c r="P238" s="6"/>
      <c r="Q238" s="9">
        <v>0</v>
      </c>
      <c r="R238" s="9">
        <v>0</v>
      </c>
      <c r="S238" s="9">
        <v>0</v>
      </c>
      <c r="T238" s="9">
        <v>0</v>
      </c>
      <c r="U238" s="9">
        <v>0</v>
      </c>
      <c r="V238" s="9">
        <v>0</v>
      </c>
      <c r="W238" s="9">
        <v>0</v>
      </c>
      <c r="X238" s="9">
        <v>0</v>
      </c>
      <c r="Y238" s="9">
        <v>0</v>
      </c>
      <c r="Z238" s="9">
        <v>0</v>
      </c>
      <c r="AA238" s="9">
        <v>0</v>
      </c>
      <c r="AB238" s="9">
        <v>0</v>
      </c>
    </row>
    <row r="239" spans="1:28" x14ac:dyDescent="0.2">
      <c r="A239" s="11" t="s">
        <v>239</v>
      </c>
      <c r="B239" s="11">
        <v>2</v>
      </c>
      <c r="C239" s="11">
        <v>1</v>
      </c>
      <c r="D239" s="11">
        <v>8</v>
      </c>
      <c r="E239" s="11">
        <v>2</v>
      </c>
      <c r="F239" s="11">
        <v>3</v>
      </c>
      <c r="G239" s="11">
        <v>0</v>
      </c>
      <c r="H239" s="11">
        <v>0</v>
      </c>
      <c r="I239" s="10"/>
      <c r="J239" s="7"/>
      <c r="K239" s="7"/>
      <c r="L239" s="7" t="s">
        <v>238</v>
      </c>
      <c r="M239" s="7"/>
      <c r="N239" s="8"/>
      <c r="O239" s="12"/>
      <c r="P239" s="6"/>
      <c r="Q239" s="9">
        <v>0</v>
      </c>
      <c r="R239" s="9">
        <v>0</v>
      </c>
      <c r="S239" s="9">
        <v>0</v>
      </c>
      <c r="T239" s="9">
        <v>0</v>
      </c>
      <c r="U239" s="9">
        <v>0</v>
      </c>
      <c r="V239" s="9">
        <v>0</v>
      </c>
      <c r="W239" s="9">
        <v>0</v>
      </c>
      <c r="X239" s="9">
        <v>0</v>
      </c>
      <c r="Y239" s="9">
        <v>0</v>
      </c>
      <c r="Z239" s="9">
        <v>0</v>
      </c>
      <c r="AA239" s="9">
        <v>0</v>
      </c>
      <c r="AB239" s="9">
        <v>0</v>
      </c>
    </row>
    <row r="240" spans="1:28" x14ac:dyDescent="0.2">
      <c r="A240" s="127" t="s">
        <v>237</v>
      </c>
      <c r="B240" s="127">
        <v>2</v>
      </c>
      <c r="C240" s="127">
        <v>1</v>
      </c>
      <c r="D240" s="127">
        <v>8</v>
      </c>
      <c r="E240" s="127">
        <v>3</v>
      </c>
      <c r="F240" s="127">
        <v>0</v>
      </c>
      <c r="G240" s="127">
        <v>0</v>
      </c>
      <c r="H240" s="127">
        <v>0</v>
      </c>
      <c r="I240" s="128"/>
      <c r="J240" s="129"/>
      <c r="K240" s="129" t="s">
        <v>236</v>
      </c>
      <c r="L240" s="129"/>
      <c r="M240" s="129"/>
      <c r="N240" s="132"/>
      <c r="O240" s="146"/>
      <c r="P240" s="130"/>
      <c r="Q240" s="131">
        <f t="shared" ref="Q240:V240" si="118">+Q241+Q242+Q243+Q244+Q245</f>
        <v>194948.78</v>
      </c>
      <c r="R240" s="131">
        <f t="shared" si="118"/>
        <v>369330.78</v>
      </c>
      <c r="S240" s="131">
        <f t="shared" si="118"/>
        <v>15278652.040000001</v>
      </c>
      <c r="T240" s="131">
        <f t="shared" si="118"/>
        <v>196961.90000000002</v>
      </c>
      <c r="U240" s="131">
        <f t="shared" si="118"/>
        <v>143409.38</v>
      </c>
      <c r="V240" s="131">
        <f t="shared" si="118"/>
        <v>180805.4</v>
      </c>
      <c r="W240" s="131">
        <f t="shared" ref="W240:AB240" si="119">+W241+W242+W243+W244+W245</f>
        <v>0</v>
      </c>
      <c r="X240" s="131">
        <f t="shared" si="119"/>
        <v>0</v>
      </c>
      <c r="Y240" s="131">
        <f t="shared" si="119"/>
        <v>0</v>
      </c>
      <c r="Z240" s="131">
        <f t="shared" si="119"/>
        <v>0</v>
      </c>
      <c r="AA240" s="131">
        <f t="shared" si="119"/>
        <v>0</v>
      </c>
      <c r="AB240" s="131">
        <f t="shared" si="119"/>
        <v>0</v>
      </c>
    </row>
    <row r="241" spans="1:28" x14ac:dyDescent="0.2">
      <c r="A241" s="11" t="s">
        <v>235</v>
      </c>
      <c r="B241" s="11">
        <v>2</v>
      </c>
      <c r="C241" s="11">
        <v>1</v>
      </c>
      <c r="D241" s="11">
        <v>8</v>
      </c>
      <c r="E241" s="11">
        <v>3</v>
      </c>
      <c r="F241" s="11">
        <v>1</v>
      </c>
      <c r="G241" s="11">
        <v>0</v>
      </c>
      <c r="H241" s="11">
        <v>0</v>
      </c>
      <c r="I241" s="10"/>
      <c r="J241" s="7"/>
      <c r="K241" s="7"/>
      <c r="L241" s="7" t="s">
        <v>234</v>
      </c>
      <c r="M241" s="7"/>
      <c r="N241" s="8"/>
      <c r="O241" s="12"/>
      <c r="P241" s="6"/>
      <c r="Q241" s="9">
        <v>0</v>
      </c>
      <c r="R241" s="9">
        <v>0</v>
      </c>
      <c r="S241" s="9">
        <v>0</v>
      </c>
      <c r="T241" s="9">
        <v>144620.79</v>
      </c>
      <c r="U241" s="9">
        <v>34863.24</v>
      </c>
      <c r="V241" s="9">
        <v>40510.03</v>
      </c>
      <c r="W241" s="9">
        <v>0</v>
      </c>
      <c r="X241" s="9">
        <v>0</v>
      </c>
      <c r="Y241" s="9">
        <v>0</v>
      </c>
      <c r="Z241" s="9">
        <v>0</v>
      </c>
      <c r="AA241" s="9">
        <v>0</v>
      </c>
      <c r="AB241" s="9">
        <v>0</v>
      </c>
    </row>
    <row r="242" spans="1:28" x14ac:dyDescent="0.2">
      <c r="A242" s="11" t="s">
        <v>233</v>
      </c>
      <c r="B242" s="11">
        <v>2</v>
      </c>
      <c r="C242" s="11">
        <v>1</v>
      </c>
      <c r="D242" s="11">
        <v>8</v>
      </c>
      <c r="E242" s="11">
        <v>3</v>
      </c>
      <c r="F242" s="11">
        <v>2</v>
      </c>
      <c r="G242" s="11">
        <v>0</v>
      </c>
      <c r="H242" s="11">
        <v>0</v>
      </c>
      <c r="I242" s="10"/>
      <c r="J242" s="7"/>
      <c r="K242" s="7"/>
      <c r="L242" s="7" t="s">
        <v>232</v>
      </c>
      <c r="M242" s="7"/>
      <c r="N242" s="8"/>
      <c r="O242" s="12"/>
      <c r="P242" s="6"/>
      <c r="Q242" s="9">
        <v>0</v>
      </c>
      <c r="R242" s="9">
        <v>101594.15</v>
      </c>
      <c r="S242" s="9">
        <v>0</v>
      </c>
      <c r="T242" s="9">
        <v>2967.32</v>
      </c>
      <c r="U242" s="9">
        <v>0</v>
      </c>
      <c r="V242" s="9">
        <v>3834.79</v>
      </c>
      <c r="W242" s="9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0</v>
      </c>
    </row>
    <row r="243" spans="1:28" x14ac:dyDescent="0.2">
      <c r="A243" s="11" t="s">
        <v>231</v>
      </c>
      <c r="B243" s="11">
        <v>2</v>
      </c>
      <c r="C243" s="11">
        <v>1</v>
      </c>
      <c r="D243" s="11">
        <v>8</v>
      </c>
      <c r="E243" s="11">
        <v>3</v>
      </c>
      <c r="F243" s="11">
        <v>3</v>
      </c>
      <c r="G243" s="11">
        <v>0</v>
      </c>
      <c r="H243" s="11">
        <v>0</v>
      </c>
      <c r="I243" s="10"/>
      <c r="J243" s="7"/>
      <c r="K243" s="7"/>
      <c r="L243" s="7" t="s">
        <v>230</v>
      </c>
      <c r="M243" s="7"/>
      <c r="N243" s="8"/>
      <c r="O243" s="12"/>
      <c r="P243" s="6"/>
      <c r="Q243" s="9">
        <v>16658.240000000002</v>
      </c>
      <c r="R243" s="9">
        <v>1466.88</v>
      </c>
      <c r="S243" s="9">
        <v>15244831.9</v>
      </c>
      <c r="T243" s="9">
        <v>19049.400000000001</v>
      </c>
      <c r="U243" s="9">
        <v>60086.71</v>
      </c>
      <c r="V243" s="9">
        <v>85496.42</v>
      </c>
      <c r="W243" s="9">
        <v>0</v>
      </c>
      <c r="X243" s="9">
        <v>0</v>
      </c>
      <c r="Y243" s="9">
        <v>0</v>
      </c>
      <c r="Z243" s="9">
        <v>0</v>
      </c>
      <c r="AA243" s="9">
        <v>0</v>
      </c>
      <c r="AB243" s="9">
        <v>0</v>
      </c>
    </row>
    <row r="244" spans="1:28" x14ac:dyDescent="0.2">
      <c r="A244" s="11" t="s">
        <v>229</v>
      </c>
      <c r="B244" s="11">
        <v>2</v>
      </c>
      <c r="C244" s="11">
        <v>1</v>
      </c>
      <c r="D244" s="11">
        <v>8</v>
      </c>
      <c r="E244" s="11">
        <v>3</v>
      </c>
      <c r="F244" s="11">
        <v>4</v>
      </c>
      <c r="G244" s="11">
        <v>0</v>
      </c>
      <c r="H244" s="11">
        <v>0</v>
      </c>
      <c r="I244" s="10"/>
      <c r="J244" s="7"/>
      <c r="K244" s="7"/>
      <c r="L244" s="7" t="s">
        <v>228</v>
      </c>
      <c r="M244" s="7"/>
      <c r="N244" s="8"/>
      <c r="O244" s="12"/>
      <c r="P244" s="6"/>
      <c r="Q244" s="9">
        <v>0</v>
      </c>
      <c r="R244" s="9">
        <v>0</v>
      </c>
      <c r="S244" s="9">
        <v>0</v>
      </c>
      <c r="T244" s="9">
        <v>0</v>
      </c>
      <c r="U244" s="9">
        <v>10307.25</v>
      </c>
      <c r="V244" s="9">
        <v>0</v>
      </c>
      <c r="W244" s="9">
        <v>0</v>
      </c>
      <c r="X244" s="9">
        <v>0</v>
      </c>
      <c r="Y244" s="9">
        <v>0</v>
      </c>
      <c r="Z244" s="9">
        <v>0</v>
      </c>
      <c r="AA244" s="9">
        <v>0</v>
      </c>
      <c r="AB244" s="9">
        <v>0</v>
      </c>
    </row>
    <row r="245" spans="1:28" x14ac:dyDescent="0.2">
      <c r="A245" s="11" t="s">
        <v>227</v>
      </c>
      <c r="B245" s="11">
        <v>2</v>
      </c>
      <c r="C245" s="11">
        <v>1</v>
      </c>
      <c r="D245" s="11">
        <v>8</v>
      </c>
      <c r="E245" s="11">
        <v>3</v>
      </c>
      <c r="F245" s="11">
        <v>5</v>
      </c>
      <c r="G245" s="11">
        <v>0</v>
      </c>
      <c r="H245" s="11">
        <v>0</v>
      </c>
      <c r="I245" s="10"/>
      <c r="J245" s="7"/>
      <c r="K245" s="7"/>
      <c r="L245" s="7" t="s">
        <v>226</v>
      </c>
      <c r="M245" s="7"/>
      <c r="N245" s="8"/>
      <c r="O245" s="12"/>
      <c r="P245" s="6"/>
      <c r="Q245" s="9">
        <v>178290.54</v>
      </c>
      <c r="R245" s="9">
        <f>144049.39+122220.36</f>
        <v>266269.75</v>
      </c>
      <c r="S245" s="9">
        <v>33820.14</v>
      </c>
      <c r="T245" s="9">
        <v>30324.39</v>
      </c>
      <c r="U245" s="9">
        <f>5622.98+32529.2</f>
        <v>38152.18</v>
      </c>
      <c r="V245" s="9">
        <f>1635.52+49328.64</f>
        <v>50964.159999999996</v>
      </c>
      <c r="W245" s="9">
        <v>0</v>
      </c>
      <c r="X245" s="9">
        <v>0</v>
      </c>
      <c r="Y245" s="9">
        <v>0</v>
      </c>
      <c r="Z245" s="9">
        <v>0</v>
      </c>
      <c r="AA245" s="9">
        <v>0</v>
      </c>
      <c r="AB245" s="9">
        <v>0</v>
      </c>
    </row>
    <row r="246" spans="1:28" x14ac:dyDescent="0.2">
      <c r="A246" s="127" t="s">
        <v>225</v>
      </c>
      <c r="B246" s="127">
        <v>2</v>
      </c>
      <c r="C246" s="127">
        <v>1</v>
      </c>
      <c r="D246" s="127">
        <v>8</v>
      </c>
      <c r="E246" s="127">
        <v>4</v>
      </c>
      <c r="F246" s="127">
        <v>0</v>
      </c>
      <c r="G246" s="127">
        <v>0</v>
      </c>
      <c r="H246" s="127">
        <v>0</v>
      </c>
      <c r="I246" s="128"/>
      <c r="J246" s="129"/>
      <c r="K246" s="129" t="s">
        <v>224</v>
      </c>
      <c r="L246" s="129"/>
      <c r="M246" s="129"/>
      <c r="N246" s="132"/>
      <c r="O246" s="146"/>
      <c r="P246" s="130"/>
      <c r="Q246" s="131">
        <f t="shared" ref="Q246:V246" si="120">+Q247+Q248+Q249</f>
        <v>0</v>
      </c>
      <c r="R246" s="131">
        <f t="shared" si="120"/>
        <v>0</v>
      </c>
      <c r="S246" s="131">
        <f t="shared" si="120"/>
        <v>76582.83</v>
      </c>
      <c r="T246" s="131">
        <f t="shared" si="120"/>
        <v>12654864.07</v>
      </c>
      <c r="U246" s="131">
        <f t="shared" si="120"/>
        <v>157557.28</v>
      </c>
      <c r="V246" s="131">
        <f t="shared" si="120"/>
        <v>0</v>
      </c>
      <c r="W246" s="131">
        <f t="shared" ref="W246:AB246" si="121">+W247+W248+W249</f>
        <v>0</v>
      </c>
      <c r="X246" s="131">
        <f t="shared" si="121"/>
        <v>0</v>
      </c>
      <c r="Y246" s="131">
        <f t="shared" si="121"/>
        <v>0</v>
      </c>
      <c r="Z246" s="131">
        <f t="shared" si="121"/>
        <v>0</v>
      </c>
      <c r="AA246" s="131">
        <f t="shared" si="121"/>
        <v>0</v>
      </c>
      <c r="AB246" s="131">
        <f t="shared" si="121"/>
        <v>0</v>
      </c>
    </row>
    <row r="247" spans="1:28" x14ac:dyDescent="0.2">
      <c r="A247" s="11" t="s">
        <v>223</v>
      </c>
      <c r="B247" s="11">
        <v>2</v>
      </c>
      <c r="C247" s="11">
        <v>1</v>
      </c>
      <c r="D247" s="11">
        <v>8</v>
      </c>
      <c r="E247" s="11">
        <v>4</v>
      </c>
      <c r="F247" s="11">
        <v>1</v>
      </c>
      <c r="G247" s="11">
        <v>0</v>
      </c>
      <c r="H247" s="11">
        <v>0</v>
      </c>
      <c r="I247" s="10"/>
      <c r="J247" s="7"/>
      <c r="K247" s="7"/>
      <c r="L247" s="7" t="s">
        <v>222</v>
      </c>
      <c r="M247" s="7"/>
      <c r="N247" s="8"/>
      <c r="O247" s="12"/>
      <c r="P247" s="6"/>
      <c r="Q247" s="9">
        <v>0</v>
      </c>
      <c r="R247" s="9">
        <v>0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</row>
    <row r="248" spans="1:28" x14ac:dyDescent="0.2">
      <c r="A248" s="11" t="s">
        <v>221</v>
      </c>
      <c r="B248" s="11">
        <v>2</v>
      </c>
      <c r="C248" s="11">
        <v>1</v>
      </c>
      <c r="D248" s="11">
        <v>8</v>
      </c>
      <c r="E248" s="11">
        <v>4</v>
      </c>
      <c r="F248" s="11">
        <v>2</v>
      </c>
      <c r="G248" s="11">
        <v>0</v>
      </c>
      <c r="H248" s="11">
        <v>0</v>
      </c>
      <c r="I248" s="10"/>
      <c r="J248" s="7"/>
      <c r="K248" s="7"/>
      <c r="L248" s="7" t="s">
        <v>220</v>
      </c>
      <c r="M248" s="7"/>
      <c r="N248" s="8"/>
      <c r="O248" s="12"/>
      <c r="P248" s="6"/>
      <c r="Q248" s="9">
        <v>0</v>
      </c>
      <c r="R248" s="9">
        <v>0</v>
      </c>
      <c r="S248" s="9">
        <v>76582.83</v>
      </c>
      <c r="T248" s="9">
        <v>12654864.07</v>
      </c>
      <c r="U248" s="9">
        <v>157557.28</v>
      </c>
      <c r="V248" s="9">
        <v>0</v>
      </c>
      <c r="W248" s="9">
        <v>0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</row>
    <row r="249" spans="1:28" x14ac:dyDescent="0.2">
      <c r="A249" s="11" t="s">
        <v>219</v>
      </c>
      <c r="B249" s="11">
        <v>2</v>
      </c>
      <c r="C249" s="11">
        <v>1</v>
      </c>
      <c r="D249" s="11">
        <v>8</v>
      </c>
      <c r="E249" s="11">
        <v>4</v>
      </c>
      <c r="F249" s="11">
        <v>3</v>
      </c>
      <c r="G249" s="11">
        <v>0</v>
      </c>
      <c r="H249" s="11">
        <v>0</v>
      </c>
      <c r="I249" s="10"/>
      <c r="J249" s="7"/>
      <c r="K249" s="7"/>
      <c r="L249" s="7" t="s">
        <v>218</v>
      </c>
      <c r="M249" s="7"/>
      <c r="N249" s="8"/>
      <c r="O249" s="12"/>
      <c r="P249" s="6"/>
      <c r="Q249" s="9">
        <v>0</v>
      </c>
      <c r="R249" s="9">
        <v>0</v>
      </c>
      <c r="S249" s="9">
        <v>0</v>
      </c>
      <c r="T249" s="9">
        <v>0</v>
      </c>
      <c r="U249" s="9">
        <v>0</v>
      </c>
      <c r="V249" s="9">
        <v>0</v>
      </c>
      <c r="W249" s="9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0</v>
      </c>
    </row>
    <row r="250" spans="1:28" x14ac:dyDescent="0.2">
      <c r="A250" s="127" t="s">
        <v>217</v>
      </c>
      <c r="B250" s="127">
        <v>2</v>
      </c>
      <c r="C250" s="127">
        <v>1</v>
      </c>
      <c r="D250" s="127">
        <v>8</v>
      </c>
      <c r="E250" s="127">
        <v>5</v>
      </c>
      <c r="F250" s="127">
        <v>0</v>
      </c>
      <c r="G250" s="127">
        <v>0</v>
      </c>
      <c r="H250" s="127">
        <v>0</v>
      </c>
      <c r="I250" s="128"/>
      <c r="J250" s="129"/>
      <c r="K250" s="129" t="s">
        <v>216</v>
      </c>
      <c r="L250" s="129"/>
      <c r="M250" s="129"/>
      <c r="N250" s="132"/>
      <c r="O250" s="146"/>
      <c r="P250" s="130"/>
      <c r="Q250" s="131">
        <f t="shared" ref="Q250:V250" si="122">+Q251+Q252</f>
        <v>0</v>
      </c>
      <c r="R250" s="131">
        <f t="shared" si="122"/>
        <v>0</v>
      </c>
      <c r="S250" s="131">
        <f t="shared" si="122"/>
        <v>0</v>
      </c>
      <c r="T250" s="131">
        <f t="shared" si="122"/>
        <v>0</v>
      </c>
      <c r="U250" s="131">
        <f t="shared" si="122"/>
        <v>0</v>
      </c>
      <c r="V250" s="131">
        <f t="shared" si="122"/>
        <v>0</v>
      </c>
      <c r="W250" s="131">
        <f t="shared" ref="W250:AB250" si="123">+W251+W252</f>
        <v>0</v>
      </c>
      <c r="X250" s="131">
        <f t="shared" si="123"/>
        <v>0</v>
      </c>
      <c r="Y250" s="131">
        <f t="shared" si="123"/>
        <v>0</v>
      </c>
      <c r="Z250" s="131">
        <f t="shared" si="123"/>
        <v>0</v>
      </c>
      <c r="AA250" s="131">
        <f t="shared" si="123"/>
        <v>0</v>
      </c>
      <c r="AB250" s="131">
        <f t="shared" si="123"/>
        <v>0</v>
      </c>
    </row>
    <row r="251" spans="1:28" x14ac:dyDescent="0.2">
      <c r="A251" s="11" t="s">
        <v>215</v>
      </c>
      <c r="B251" s="11">
        <v>2</v>
      </c>
      <c r="C251" s="11">
        <v>1</v>
      </c>
      <c r="D251" s="11">
        <v>8</v>
      </c>
      <c r="E251" s="11">
        <v>5</v>
      </c>
      <c r="F251" s="11">
        <v>1</v>
      </c>
      <c r="G251" s="11">
        <v>0</v>
      </c>
      <c r="H251" s="11">
        <v>0</v>
      </c>
      <c r="I251" s="10"/>
      <c r="J251" s="7"/>
      <c r="K251" s="7"/>
      <c r="L251" s="7" t="s">
        <v>214</v>
      </c>
      <c r="M251" s="7"/>
      <c r="N251" s="8"/>
      <c r="O251" s="12"/>
      <c r="P251" s="6"/>
      <c r="Q251" s="9">
        <v>0</v>
      </c>
      <c r="R251" s="9">
        <v>0</v>
      </c>
      <c r="S251" s="9">
        <v>0</v>
      </c>
      <c r="T251" s="9">
        <v>0</v>
      </c>
      <c r="U251" s="9">
        <v>0</v>
      </c>
      <c r="V251" s="9">
        <v>0</v>
      </c>
      <c r="W251" s="9">
        <v>0</v>
      </c>
      <c r="X251" s="9">
        <v>0</v>
      </c>
      <c r="Y251" s="9">
        <v>0</v>
      </c>
      <c r="Z251" s="9">
        <v>0</v>
      </c>
      <c r="AA251" s="9">
        <v>0</v>
      </c>
      <c r="AB251" s="9">
        <v>0</v>
      </c>
    </row>
    <row r="252" spans="1:28" x14ac:dyDescent="0.2">
      <c r="A252" s="11" t="s">
        <v>213</v>
      </c>
      <c r="B252" s="11">
        <v>2</v>
      </c>
      <c r="C252" s="11">
        <v>1</v>
      </c>
      <c r="D252" s="11">
        <v>8</v>
      </c>
      <c r="E252" s="11">
        <v>5</v>
      </c>
      <c r="F252" s="11">
        <v>2</v>
      </c>
      <c r="G252" s="11">
        <v>0</v>
      </c>
      <c r="H252" s="11">
        <v>0</v>
      </c>
      <c r="I252" s="10"/>
      <c r="J252" s="7"/>
      <c r="K252" s="7"/>
      <c r="L252" s="7" t="s">
        <v>212</v>
      </c>
      <c r="M252" s="7"/>
      <c r="N252" s="8"/>
      <c r="O252" s="12"/>
      <c r="P252" s="6"/>
      <c r="Q252" s="9">
        <v>0</v>
      </c>
      <c r="R252" s="9">
        <v>0</v>
      </c>
      <c r="S252" s="9">
        <v>0</v>
      </c>
      <c r="T252" s="9">
        <v>0</v>
      </c>
      <c r="U252" s="9">
        <v>0</v>
      </c>
      <c r="V252" s="9">
        <v>0</v>
      </c>
      <c r="W252" s="9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0</v>
      </c>
    </row>
    <row r="253" spans="1:28" x14ac:dyDescent="0.2">
      <c r="A253" s="11" t="s">
        <v>211</v>
      </c>
      <c r="B253" s="11">
        <v>2</v>
      </c>
      <c r="C253" s="11">
        <v>1</v>
      </c>
      <c r="D253" s="11">
        <v>8</v>
      </c>
      <c r="E253" s="11">
        <v>6</v>
      </c>
      <c r="F253" s="11">
        <v>0</v>
      </c>
      <c r="G253" s="11">
        <v>0</v>
      </c>
      <c r="H253" s="11">
        <v>0</v>
      </c>
      <c r="I253" s="10"/>
      <c r="J253" s="7"/>
      <c r="K253" s="7" t="s">
        <v>210</v>
      </c>
      <c r="L253" s="7"/>
      <c r="M253" s="7"/>
      <c r="N253" s="8"/>
      <c r="O253" s="12"/>
      <c r="P253" s="6"/>
      <c r="Q253" s="9">
        <v>0</v>
      </c>
      <c r="R253" s="9">
        <v>0</v>
      </c>
      <c r="S253" s="9">
        <v>0</v>
      </c>
      <c r="T253" s="9">
        <v>0</v>
      </c>
      <c r="U253" s="9">
        <v>0</v>
      </c>
      <c r="V253" s="9">
        <v>0</v>
      </c>
      <c r="W253" s="9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</row>
    <row r="254" spans="1:28" x14ac:dyDescent="0.2">
      <c r="A254" s="11" t="s">
        <v>209</v>
      </c>
      <c r="B254" s="11">
        <v>2</v>
      </c>
      <c r="C254" s="11">
        <v>1</v>
      </c>
      <c r="D254" s="11">
        <v>8</v>
      </c>
      <c r="E254" s="11">
        <v>7</v>
      </c>
      <c r="F254" s="11">
        <v>0</v>
      </c>
      <c r="G254" s="11">
        <v>0</v>
      </c>
      <c r="H254" s="11">
        <v>0</v>
      </c>
      <c r="I254" s="10"/>
      <c r="J254" s="7"/>
      <c r="K254" s="7" t="s">
        <v>208</v>
      </c>
      <c r="L254" s="7"/>
      <c r="M254" s="7"/>
      <c r="N254" s="8"/>
      <c r="O254" s="12"/>
      <c r="P254" s="6"/>
      <c r="Q254" s="9">
        <v>0</v>
      </c>
      <c r="R254" s="9">
        <v>0</v>
      </c>
      <c r="S254" s="9">
        <v>0</v>
      </c>
      <c r="T254" s="9">
        <v>0</v>
      </c>
      <c r="U254" s="9">
        <v>0</v>
      </c>
      <c r="V254" s="9">
        <v>0</v>
      </c>
      <c r="W254" s="9">
        <v>0</v>
      </c>
      <c r="X254" s="9">
        <v>0</v>
      </c>
      <c r="Y254" s="9">
        <v>0</v>
      </c>
      <c r="Z254" s="9">
        <v>0</v>
      </c>
      <c r="AA254" s="9">
        <v>0</v>
      </c>
      <c r="AB254" s="9">
        <v>0</v>
      </c>
    </row>
    <row r="255" spans="1:28" x14ac:dyDescent="0.2">
      <c r="A255" s="11" t="s">
        <v>207</v>
      </c>
      <c r="B255" s="11">
        <v>2</v>
      </c>
      <c r="C255" s="11">
        <v>1</v>
      </c>
      <c r="D255" s="11">
        <v>8</v>
      </c>
      <c r="E255" s="11">
        <v>8</v>
      </c>
      <c r="F255" s="11">
        <v>0</v>
      </c>
      <c r="G255" s="11">
        <v>0</v>
      </c>
      <c r="H255" s="11">
        <v>0</v>
      </c>
      <c r="I255" s="10"/>
      <c r="J255" s="7"/>
      <c r="K255" s="7" t="s">
        <v>206</v>
      </c>
      <c r="L255" s="7"/>
      <c r="M255" s="7"/>
      <c r="N255" s="8"/>
      <c r="O255" s="12"/>
      <c r="P255" s="6"/>
      <c r="Q255" s="9">
        <v>11324777.709999999</v>
      </c>
      <c r="R255" s="9">
        <v>13708036.890000001</v>
      </c>
      <c r="S255" s="9">
        <v>18929305.709999997</v>
      </c>
      <c r="T255" s="9">
        <v>17531697.789999999</v>
      </c>
      <c r="U255" s="9">
        <v>21585352.009999998</v>
      </c>
      <c r="V255" s="9">
        <f>19333177.83</f>
        <v>19333177.829999998</v>
      </c>
      <c r="W255" s="9">
        <v>0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</row>
    <row r="256" spans="1:28" x14ac:dyDescent="0.2">
      <c r="A256" s="122" t="s">
        <v>205</v>
      </c>
      <c r="B256" s="122">
        <v>2</v>
      </c>
      <c r="C256" s="122">
        <v>2</v>
      </c>
      <c r="D256" s="122">
        <v>9</v>
      </c>
      <c r="E256" s="122">
        <v>0</v>
      </c>
      <c r="F256" s="122">
        <v>0</v>
      </c>
      <c r="G256" s="122">
        <v>0</v>
      </c>
      <c r="H256" s="122">
        <v>0</v>
      </c>
      <c r="I256" s="128"/>
      <c r="J256" s="124" t="s">
        <v>204</v>
      </c>
      <c r="K256" s="124"/>
      <c r="L256" s="124"/>
      <c r="M256" s="139"/>
      <c r="N256" s="124"/>
      <c r="O256" s="124"/>
      <c r="P256" s="125"/>
      <c r="Q256" s="126">
        <f t="shared" ref="Q256:V256" si="124">+Q257+Q262+Q263+Q264+Q265+Q266</f>
        <v>45269633.530000001</v>
      </c>
      <c r="R256" s="126">
        <f t="shared" si="124"/>
        <v>2979403.0700000003</v>
      </c>
      <c r="S256" s="126">
        <f t="shared" si="124"/>
        <v>1778004.34</v>
      </c>
      <c r="T256" s="126">
        <f t="shared" si="124"/>
        <v>1595685.07</v>
      </c>
      <c r="U256" s="126">
        <f t="shared" si="124"/>
        <v>1809773.48</v>
      </c>
      <c r="V256" s="126">
        <f t="shared" si="124"/>
        <v>6151279.6899999995</v>
      </c>
      <c r="W256" s="126">
        <f t="shared" ref="W256:AB256" si="125">+W257+W262+W263+W264+W265+W266</f>
        <v>0</v>
      </c>
      <c r="X256" s="126">
        <f t="shared" si="125"/>
        <v>0</v>
      </c>
      <c r="Y256" s="126">
        <f t="shared" si="125"/>
        <v>0</v>
      </c>
      <c r="Z256" s="126">
        <f t="shared" si="125"/>
        <v>0</v>
      </c>
      <c r="AA256" s="126">
        <f t="shared" si="125"/>
        <v>0</v>
      </c>
      <c r="AB256" s="126">
        <f t="shared" si="125"/>
        <v>0</v>
      </c>
    </row>
    <row r="257" spans="1:28" x14ac:dyDescent="0.2">
      <c r="A257" s="127" t="s">
        <v>203</v>
      </c>
      <c r="B257" s="127">
        <v>2</v>
      </c>
      <c r="C257" s="127">
        <v>2</v>
      </c>
      <c r="D257" s="127">
        <v>9</v>
      </c>
      <c r="E257" s="127">
        <v>1</v>
      </c>
      <c r="F257" s="127">
        <v>0</v>
      </c>
      <c r="G257" s="127">
        <v>0</v>
      </c>
      <c r="H257" s="127">
        <v>0</v>
      </c>
      <c r="I257" s="128"/>
      <c r="J257" s="129"/>
      <c r="K257" s="129" t="s">
        <v>202</v>
      </c>
      <c r="L257" s="129"/>
      <c r="M257" s="132"/>
      <c r="N257" s="129"/>
      <c r="O257" s="129"/>
      <c r="P257" s="130"/>
      <c r="Q257" s="131">
        <f t="shared" ref="Q257:V257" si="126">+Q258+Q259+Q260+Q261</f>
        <v>1886297.9300000002</v>
      </c>
      <c r="R257" s="131">
        <f t="shared" si="126"/>
        <v>2979402.68</v>
      </c>
      <c r="S257" s="131">
        <f t="shared" si="126"/>
        <v>1778003.8900000001</v>
      </c>
      <c r="T257" s="131">
        <f t="shared" si="126"/>
        <v>1595685.04</v>
      </c>
      <c r="U257" s="131">
        <f t="shared" si="126"/>
        <v>1809772.6099999999</v>
      </c>
      <c r="V257" s="131">
        <f t="shared" si="126"/>
        <v>2585116.86</v>
      </c>
      <c r="W257" s="131">
        <f t="shared" ref="W257:AB257" si="127">+W258+W259+W260+W261</f>
        <v>0</v>
      </c>
      <c r="X257" s="131">
        <f t="shared" si="127"/>
        <v>0</v>
      </c>
      <c r="Y257" s="131">
        <f t="shared" si="127"/>
        <v>0</v>
      </c>
      <c r="Z257" s="131">
        <f t="shared" si="127"/>
        <v>0</v>
      </c>
      <c r="AA257" s="131">
        <f t="shared" si="127"/>
        <v>0</v>
      </c>
      <c r="AB257" s="131">
        <f t="shared" si="127"/>
        <v>0</v>
      </c>
    </row>
    <row r="258" spans="1:28" x14ac:dyDescent="0.2">
      <c r="A258" s="11" t="s">
        <v>201</v>
      </c>
      <c r="B258" s="11">
        <v>2</v>
      </c>
      <c r="C258" s="11">
        <v>2</v>
      </c>
      <c r="D258" s="11">
        <v>9</v>
      </c>
      <c r="E258" s="11">
        <v>1</v>
      </c>
      <c r="F258" s="11">
        <v>1</v>
      </c>
      <c r="G258" s="11">
        <v>0</v>
      </c>
      <c r="H258" s="11">
        <v>0</v>
      </c>
      <c r="I258" s="10"/>
      <c r="J258" s="7"/>
      <c r="K258" s="7"/>
      <c r="L258" s="7" t="s">
        <v>200</v>
      </c>
      <c r="M258" s="8"/>
      <c r="N258" s="7"/>
      <c r="O258" s="7"/>
      <c r="P258" s="6"/>
      <c r="Q258" s="9">
        <v>0</v>
      </c>
      <c r="R258" s="9">
        <v>0</v>
      </c>
      <c r="S258" s="9">
        <v>5800</v>
      </c>
      <c r="T258" s="9">
        <v>0</v>
      </c>
      <c r="U258" s="9">
        <v>5646.79</v>
      </c>
      <c r="V258" s="9">
        <v>0</v>
      </c>
      <c r="W258" s="9">
        <v>0</v>
      </c>
      <c r="X258" s="9">
        <v>0</v>
      </c>
      <c r="Y258" s="9">
        <v>0</v>
      </c>
      <c r="Z258" s="9">
        <v>0</v>
      </c>
      <c r="AA258" s="9">
        <v>0</v>
      </c>
      <c r="AB258" s="9">
        <v>0</v>
      </c>
    </row>
    <row r="259" spans="1:28" x14ac:dyDescent="0.2">
      <c r="A259" s="11" t="s">
        <v>199</v>
      </c>
      <c r="B259" s="11">
        <v>2</v>
      </c>
      <c r="C259" s="11">
        <v>2</v>
      </c>
      <c r="D259" s="11">
        <v>9</v>
      </c>
      <c r="E259" s="11">
        <v>1</v>
      </c>
      <c r="F259" s="11">
        <v>2</v>
      </c>
      <c r="G259" s="11">
        <v>0</v>
      </c>
      <c r="H259" s="11">
        <v>0</v>
      </c>
      <c r="I259" s="10"/>
      <c r="J259" s="7"/>
      <c r="K259" s="7"/>
      <c r="L259" s="7" t="s">
        <v>198</v>
      </c>
      <c r="M259" s="8"/>
      <c r="N259" s="7"/>
      <c r="O259" s="7"/>
      <c r="P259" s="6"/>
      <c r="Q259" s="9">
        <f>18491.31+408496.52</f>
        <v>426987.83</v>
      </c>
      <c r="R259" s="9">
        <v>193539.66</v>
      </c>
      <c r="S259" s="9">
        <v>265521.88</v>
      </c>
      <c r="T259" s="9">
        <v>205478.04</v>
      </c>
      <c r="U259" s="9">
        <v>377705.63</v>
      </c>
      <c r="V259" s="9">
        <v>400414.06</v>
      </c>
      <c r="W259" s="9">
        <v>0</v>
      </c>
      <c r="X259" s="9">
        <v>0</v>
      </c>
      <c r="Y259" s="9">
        <v>0</v>
      </c>
      <c r="Z259" s="9">
        <v>0</v>
      </c>
      <c r="AA259" s="9">
        <v>0</v>
      </c>
      <c r="AB259" s="9">
        <v>0</v>
      </c>
    </row>
    <row r="260" spans="1:28" x14ac:dyDescent="0.2">
      <c r="A260" s="11" t="s">
        <v>197</v>
      </c>
      <c r="B260" s="11">
        <v>2</v>
      </c>
      <c r="C260" s="11">
        <v>2</v>
      </c>
      <c r="D260" s="11">
        <v>9</v>
      </c>
      <c r="E260" s="11">
        <v>1</v>
      </c>
      <c r="F260" s="11">
        <v>3</v>
      </c>
      <c r="G260" s="11">
        <v>0</v>
      </c>
      <c r="H260" s="11">
        <v>0</v>
      </c>
      <c r="I260" s="10"/>
      <c r="J260" s="7"/>
      <c r="K260" s="7"/>
      <c r="L260" s="7" t="s">
        <v>196</v>
      </c>
      <c r="M260" s="8"/>
      <c r="N260" s="7"/>
      <c r="O260" s="7"/>
      <c r="P260" s="6"/>
      <c r="Q260" s="9">
        <v>1459310.1</v>
      </c>
      <c r="R260" s="9">
        <v>2785863.02</v>
      </c>
      <c r="S260" s="9">
        <v>1506682.01</v>
      </c>
      <c r="T260" s="9">
        <v>1390207</v>
      </c>
      <c r="U260" s="9">
        <v>1426420.19</v>
      </c>
      <c r="V260" s="9">
        <v>2184702.7999999998</v>
      </c>
      <c r="W260" s="9">
        <v>0</v>
      </c>
      <c r="X260" s="9">
        <v>0</v>
      </c>
      <c r="Y260" s="9">
        <v>0</v>
      </c>
      <c r="Z260" s="9">
        <v>0</v>
      </c>
      <c r="AA260" s="9">
        <v>0</v>
      </c>
      <c r="AB260" s="9">
        <v>0</v>
      </c>
    </row>
    <row r="261" spans="1:28" x14ac:dyDescent="0.2">
      <c r="A261" s="11" t="s">
        <v>195</v>
      </c>
      <c r="B261" s="11">
        <v>2</v>
      </c>
      <c r="C261" s="11">
        <v>2</v>
      </c>
      <c r="D261" s="11">
        <v>9</v>
      </c>
      <c r="E261" s="11">
        <v>1</v>
      </c>
      <c r="F261" s="11">
        <v>4</v>
      </c>
      <c r="G261" s="11">
        <v>0</v>
      </c>
      <c r="H261" s="11">
        <v>0</v>
      </c>
      <c r="I261" s="10"/>
      <c r="J261" s="7"/>
      <c r="K261" s="7"/>
      <c r="L261" s="7" t="s">
        <v>194</v>
      </c>
      <c r="M261" s="8"/>
      <c r="N261" s="7"/>
      <c r="O261" s="7"/>
      <c r="P261" s="6"/>
      <c r="Q261" s="9">
        <v>0</v>
      </c>
      <c r="R261" s="9">
        <v>0</v>
      </c>
      <c r="S261" s="9">
        <v>0</v>
      </c>
      <c r="T261" s="9">
        <v>0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</row>
    <row r="262" spans="1:28" x14ac:dyDescent="0.2">
      <c r="A262" s="11" t="s">
        <v>193</v>
      </c>
      <c r="B262" s="11">
        <v>2</v>
      </c>
      <c r="C262" s="11">
        <v>2</v>
      </c>
      <c r="D262" s="11">
        <v>9</v>
      </c>
      <c r="E262" s="11">
        <v>2</v>
      </c>
      <c r="F262" s="11">
        <v>0</v>
      </c>
      <c r="G262" s="11">
        <v>0</v>
      </c>
      <c r="H262" s="11">
        <v>0</v>
      </c>
      <c r="I262" s="10"/>
      <c r="J262" s="7"/>
      <c r="K262" s="7" t="s">
        <v>192</v>
      </c>
      <c r="L262" s="7"/>
      <c r="M262" s="8"/>
      <c r="N262" s="7"/>
      <c r="O262" s="7"/>
      <c r="P262" s="6"/>
      <c r="Q262" s="9">
        <v>0</v>
      </c>
      <c r="R262" s="9">
        <v>0</v>
      </c>
      <c r="S262" s="9">
        <v>0</v>
      </c>
      <c r="T262" s="9">
        <v>0</v>
      </c>
      <c r="U262" s="9">
        <v>0</v>
      </c>
      <c r="V262" s="9">
        <v>0</v>
      </c>
      <c r="W262" s="9">
        <v>0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</row>
    <row r="263" spans="1:28" x14ac:dyDescent="0.2">
      <c r="A263" s="11" t="s">
        <v>191</v>
      </c>
      <c r="B263" s="11">
        <v>2</v>
      </c>
      <c r="C263" s="11">
        <v>2</v>
      </c>
      <c r="D263" s="11">
        <v>9</v>
      </c>
      <c r="E263" s="11">
        <v>3</v>
      </c>
      <c r="F263" s="11">
        <v>0</v>
      </c>
      <c r="G263" s="11">
        <v>0</v>
      </c>
      <c r="H263" s="11">
        <v>0</v>
      </c>
      <c r="I263" s="10"/>
      <c r="J263" s="7"/>
      <c r="K263" s="7" t="s">
        <v>190</v>
      </c>
      <c r="L263" s="7"/>
      <c r="M263" s="8"/>
      <c r="N263" s="7"/>
      <c r="O263" s="7"/>
      <c r="P263" s="6"/>
      <c r="Q263" s="9">
        <v>0</v>
      </c>
      <c r="R263" s="9">
        <v>0</v>
      </c>
      <c r="S263" s="9">
        <v>0</v>
      </c>
      <c r="T263" s="9">
        <v>0</v>
      </c>
      <c r="U263" s="9">
        <v>0</v>
      </c>
      <c r="V263" s="9">
        <v>0</v>
      </c>
      <c r="W263" s="9">
        <v>0</v>
      </c>
      <c r="X263" s="9">
        <v>0</v>
      </c>
      <c r="Y263" s="9">
        <v>0</v>
      </c>
      <c r="Z263" s="9">
        <v>0</v>
      </c>
      <c r="AA263" s="9">
        <v>0</v>
      </c>
      <c r="AB263" s="9">
        <v>0</v>
      </c>
    </row>
    <row r="264" spans="1:28" x14ac:dyDescent="0.2">
      <c r="A264" s="11" t="s">
        <v>189</v>
      </c>
      <c r="B264" s="11">
        <v>2</v>
      </c>
      <c r="C264" s="11">
        <v>2</v>
      </c>
      <c r="D264" s="11">
        <v>9</v>
      </c>
      <c r="E264" s="11">
        <v>4</v>
      </c>
      <c r="F264" s="11">
        <v>0</v>
      </c>
      <c r="G264" s="11">
        <v>0</v>
      </c>
      <c r="H264" s="11">
        <v>0</v>
      </c>
      <c r="I264" s="10"/>
      <c r="J264" s="7"/>
      <c r="K264" s="7" t="s">
        <v>188</v>
      </c>
      <c r="L264" s="7"/>
      <c r="M264" s="8"/>
      <c r="N264" s="7"/>
      <c r="O264" s="7"/>
      <c r="P264" s="6"/>
      <c r="Q264" s="9">
        <v>43383335.600000001</v>
      </c>
      <c r="R264" s="9">
        <v>0</v>
      </c>
      <c r="S264" s="9">
        <v>0</v>
      </c>
      <c r="T264" s="9">
        <v>0</v>
      </c>
      <c r="U264" s="9">
        <v>0</v>
      </c>
      <c r="V264" s="9">
        <v>3566162.83</v>
      </c>
      <c r="W264" s="9">
        <v>0</v>
      </c>
      <c r="X264" s="9">
        <v>0</v>
      </c>
      <c r="Y264" s="9">
        <v>0</v>
      </c>
      <c r="Z264" s="9">
        <v>0</v>
      </c>
      <c r="AA264" s="9">
        <v>0</v>
      </c>
      <c r="AB264" s="9">
        <v>0</v>
      </c>
    </row>
    <row r="265" spans="1:28" x14ac:dyDescent="0.2">
      <c r="A265" s="11" t="s">
        <v>187</v>
      </c>
      <c r="B265" s="11">
        <v>2</v>
      </c>
      <c r="C265" s="11">
        <v>2</v>
      </c>
      <c r="D265" s="11">
        <v>9</v>
      </c>
      <c r="E265" s="11">
        <v>5</v>
      </c>
      <c r="F265" s="11">
        <v>0</v>
      </c>
      <c r="G265" s="11">
        <v>0</v>
      </c>
      <c r="H265" s="11">
        <v>0</v>
      </c>
      <c r="I265" s="10"/>
      <c r="J265" s="7"/>
      <c r="K265" s="7" t="s">
        <v>186</v>
      </c>
      <c r="L265" s="7"/>
      <c r="M265" s="8"/>
      <c r="N265" s="7"/>
      <c r="O265" s="7"/>
      <c r="P265" s="6"/>
      <c r="Q265" s="9">
        <v>0</v>
      </c>
      <c r="R265" s="9">
        <v>0</v>
      </c>
      <c r="S265" s="9">
        <v>0</v>
      </c>
      <c r="T265" s="9">
        <v>0</v>
      </c>
      <c r="U265" s="9">
        <v>0</v>
      </c>
      <c r="V265" s="9">
        <v>0</v>
      </c>
      <c r="W265" s="9">
        <v>0</v>
      </c>
      <c r="X265" s="9">
        <v>0</v>
      </c>
      <c r="Y265" s="9">
        <v>0</v>
      </c>
      <c r="Z265" s="9">
        <v>0</v>
      </c>
      <c r="AA265" s="9">
        <v>0</v>
      </c>
      <c r="AB265" s="9">
        <v>0</v>
      </c>
    </row>
    <row r="266" spans="1:28" x14ac:dyDescent="0.2">
      <c r="A266" s="11" t="s">
        <v>185</v>
      </c>
      <c r="B266" s="11">
        <v>2</v>
      </c>
      <c r="C266" s="11">
        <v>2</v>
      </c>
      <c r="D266" s="11">
        <v>9</v>
      </c>
      <c r="E266" s="11">
        <v>6</v>
      </c>
      <c r="F266" s="11">
        <v>0</v>
      </c>
      <c r="G266" s="11">
        <v>0</v>
      </c>
      <c r="H266" s="11">
        <v>0</v>
      </c>
      <c r="I266" s="10"/>
      <c r="J266" s="7"/>
      <c r="K266" s="7" t="s">
        <v>184</v>
      </c>
      <c r="L266" s="7"/>
      <c r="M266" s="8"/>
      <c r="N266" s="7"/>
      <c r="O266" s="7"/>
      <c r="P266" s="6"/>
      <c r="Q266" s="9">
        <v>0</v>
      </c>
      <c r="R266" s="9">
        <v>0.39</v>
      </c>
      <c r="S266" s="9">
        <v>0.45</v>
      </c>
      <c r="T266" s="9">
        <v>0.03</v>
      </c>
      <c r="U266" s="9">
        <v>0.87</v>
      </c>
      <c r="V266" s="9">
        <v>0</v>
      </c>
      <c r="W266" s="9">
        <v>0</v>
      </c>
      <c r="X266" s="9">
        <v>0</v>
      </c>
      <c r="Y266" s="9">
        <v>0</v>
      </c>
      <c r="Z266" s="9">
        <v>0</v>
      </c>
      <c r="AA266" s="9">
        <v>0</v>
      </c>
      <c r="AB266" s="9">
        <v>0</v>
      </c>
    </row>
    <row r="267" spans="1:28" x14ac:dyDescent="0.2">
      <c r="A267" s="127" t="s">
        <v>183</v>
      </c>
      <c r="B267" s="127">
        <v>2</v>
      </c>
      <c r="C267" s="127">
        <v>6</v>
      </c>
      <c r="D267" s="127">
        <v>0</v>
      </c>
      <c r="E267" s="127">
        <v>0</v>
      </c>
      <c r="F267" s="127">
        <v>0</v>
      </c>
      <c r="G267" s="127">
        <v>0</v>
      </c>
      <c r="H267" s="127">
        <v>0</v>
      </c>
      <c r="I267" s="128"/>
      <c r="J267" s="124" t="s">
        <v>182</v>
      </c>
      <c r="K267" s="129"/>
      <c r="L267" s="129"/>
      <c r="M267" s="129"/>
      <c r="N267" s="146"/>
      <c r="O267" s="129"/>
      <c r="P267" s="130"/>
      <c r="Q267" s="126">
        <f t="shared" ref="Q267:V267" si="128">+Q268+Q286</f>
        <v>0</v>
      </c>
      <c r="R267" s="126">
        <f t="shared" si="128"/>
        <v>0</v>
      </c>
      <c r="S267" s="126">
        <f t="shared" si="128"/>
        <v>0</v>
      </c>
      <c r="T267" s="126">
        <f t="shared" si="128"/>
        <v>0</v>
      </c>
      <c r="U267" s="126">
        <f t="shared" si="128"/>
        <v>0</v>
      </c>
      <c r="V267" s="126">
        <f t="shared" si="128"/>
        <v>0</v>
      </c>
      <c r="W267" s="126">
        <f t="shared" ref="W267:AB267" si="129">+W268+W286</f>
        <v>0</v>
      </c>
      <c r="X267" s="126">
        <f t="shared" si="129"/>
        <v>0</v>
      </c>
      <c r="Y267" s="126">
        <f t="shared" si="129"/>
        <v>0</v>
      </c>
      <c r="Z267" s="126">
        <f t="shared" si="129"/>
        <v>0</v>
      </c>
      <c r="AA267" s="126">
        <f t="shared" si="129"/>
        <v>0</v>
      </c>
      <c r="AB267" s="126">
        <f t="shared" si="129"/>
        <v>0</v>
      </c>
    </row>
    <row r="268" spans="1:28" x14ac:dyDescent="0.2">
      <c r="A268" s="127" t="s">
        <v>181</v>
      </c>
      <c r="B268" s="127">
        <v>2</v>
      </c>
      <c r="C268" s="127">
        <v>6</v>
      </c>
      <c r="D268" s="127">
        <v>1</v>
      </c>
      <c r="E268" s="127">
        <v>0</v>
      </c>
      <c r="F268" s="127">
        <v>0</v>
      </c>
      <c r="G268" s="127">
        <v>0</v>
      </c>
      <c r="H268" s="127">
        <v>0</v>
      </c>
      <c r="I268" s="128"/>
      <c r="J268" s="129"/>
      <c r="K268" s="129" t="s">
        <v>180</v>
      </c>
      <c r="L268" s="129"/>
      <c r="M268" s="129"/>
      <c r="N268" s="146"/>
      <c r="O268" s="129"/>
      <c r="P268" s="130"/>
      <c r="Q268" s="131">
        <f t="shared" ref="Q268:V268" si="130">+Q269+Q270+Q271+Q275+Q279+Q282+Q285</f>
        <v>0</v>
      </c>
      <c r="R268" s="131">
        <f t="shared" si="130"/>
        <v>0</v>
      </c>
      <c r="S268" s="131">
        <f t="shared" si="130"/>
        <v>0</v>
      </c>
      <c r="T268" s="131">
        <f t="shared" si="130"/>
        <v>0</v>
      </c>
      <c r="U268" s="131">
        <f t="shared" si="130"/>
        <v>0</v>
      </c>
      <c r="V268" s="131">
        <f t="shared" si="130"/>
        <v>0</v>
      </c>
      <c r="W268" s="131">
        <f t="shared" ref="W268:AB268" si="131">+W269+W270+W271+W275+W279+W282+W285</f>
        <v>0</v>
      </c>
      <c r="X268" s="131">
        <f t="shared" si="131"/>
        <v>0</v>
      </c>
      <c r="Y268" s="131">
        <f t="shared" si="131"/>
        <v>0</v>
      </c>
      <c r="Z268" s="131">
        <f t="shared" si="131"/>
        <v>0</v>
      </c>
      <c r="AA268" s="131">
        <f t="shared" si="131"/>
        <v>0</v>
      </c>
      <c r="AB268" s="131">
        <f t="shared" si="131"/>
        <v>0</v>
      </c>
    </row>
    <row r="269" spans="1:28" x14ac:dyDescent="0.2">
      <c r="A269" s="11" t="s">
        <v>179</v>
      </c>
      <c r="B269" s="11">
        <v>2</v>
      </c>
      <c r="C269" s="11">
        <v>6</v>
      </c>
      <c r="D269" s="11">
        <v>1</v>
      </c>
      <c r="E269" s="11">
        <v>3</v>
      </c>
      <c r="F269" s="11">
        <v>0</v>
      </c>
      <c r="G269" s="11">
        <v>0</v>
      </c>
      <c r="H269" s="11">
        <v>0</v>
      </c>
      <c r="I269" s="10"/>
      <c r="J269" s="7"/>
      <c r="K269" s="7"/>
      <c r="L269" s="7" t="s">
        <v>178</v>
      </c>
      <c r="M269" s="7"/>
      <c r="N269" s="12"/>
      <c r="O269" s="7"/>
      <c r="P269" s="6"/>
      <c r="Q269" s="9">
        <v>0</v>
      </c>
      <c r="R269" s="9">
        <v>0</v>
      </c>
      <c r="S269" s="9">
        <v>0</v>
      </c>
      <c r="T269" s="9">
        <v>0</v>
      </c>
      <c r="U269" s="9">
        <v>0</v>
      </c>
      <c r="V269" s="9">
        <v>0</v>
      </c>
      <c r="W269" s="9">
        <v>0</v>
      </c>
      <c r="X269" s="9">
        <v>0</v>
      </c>
      <c r="Y269" s="9">
        <v>0</v>
      </c>
      <c r="Z269" s="9">
        <v>0</v>
      </c>
      <c r="AA269" s="9">
        <v>0</v>
      </c>
      <c r="AB269" s="9">
        <v>0</v>
      </c>
    </row>
    <row r="270" spans="1:28" x14ac:dyDescent="0.2">
      <c r="A270" s="11" t="s">
        <v>177</v>
      </c>
      <c r="B270" s="11">
        <v>2</v>
      </c>
      <c r="C270" s="11">
        <v>6</v>
      </c>
      <c r="D270" s="11">
        <v>1</v>
      </c>
      <c r="E270" s="11">
        <v>4</v>
      </c>
      <c r="F270" s="11">
        <v>0</v>
      </c>
      <c r="G270" s="11">
        <v>0</v>
      </c>
      <c r="H270" s="11">
        <v>0</v>
      </c>
      <c r="I270" s="10"/>
      <c r="J270" s="7"/>
      <c r="K270" s="7"/>
      <c r="L270" s="7" t="s">
        <v>176</v>
      </c>
      <c r="M270" s="7"/>
      <c r="N270" s="12"/>
      <c r="O270" s="7"/>
      <c r="P270" s="6"/>
      <c r="Q270" s="9">
        <v>0</v>
      </c>
      <c r="R270" s="9">
        <v>0</v>
      </c>
      <c r="S270" s="9">
        <v>0</v>
      </c>
      <c r="T270" s="9">
        <v>0</v>
      </c>
      <c r="U270" s="9">
        <v>0</v>
      </c>
      <c r="V270" s="9">
        <v>0</v>
      </c>
      <c r="W270" s="9">
        <v>0</v>
      </c>
      <c r="X270" s="9">
        <v>0</v>
      </c>
      <c r="Y270" s="9">
        <v>0</v>
      </c>
      <c r="Z270" s="9">
        <v>0</v>
      </c>
      <c r="AA270" s="9">
        <v>0</v>
      </c>
      <c r="AB270" s="9">
        <v>0</v>
      </c>
    </row>
    <row r="271" spans="1:28" x14ac:dyDescent="0.2">
      <c r="A271" s="127" t="s">
        <v>175</v>
      </c>
      <c r="B271" s="127">
        <v>2</v>
      </c>
      <c r="C271" s="127">
        <v>6</v>
      </c>
      <c r="D271" s="127">
        <v>1</v>
      </c>
      <c r="E271" s="127">
        <v>6</v>
      </c>
      <c r="F271" s="127">
        <v>0</v>
      </c>
      <c r="G271" s="127">
        <v>0</v>
      </c>
      <c r="H271" s="127">
        <v>0</v>
      </c>
      <c r="I271" s="128"/>
      <c r="J271" s="129"/>
      <c r="K271" s="129"/>
      <c r="L271" s="129" t="s">
        <v>174</v>
      </c>
      <c r="M271" s="129"/>
      <c r="N271" s="146"/>
      <c r="O271" s="129"/>
      <c r="P271" s="130"/>
      <c r="Q271" s="131">
        <f t="shared" ref="Q271:V271" si="132">+Q272+Q273+Q274</f>
        <v>0</v>
      </c>
      <c r="R271" s="131">
        <f t="shared" si="132"/>
        <v>0</v>
      </c>
      <c r="S271" s="131">
        <f t="shared" si="132"/>
        <v>0</v>
      </c>
      <c r="T271" s="131">
        <f t="shared" si="132"/>
        <v>0</v>
      </c>
      <c r="U271" s="131">
        <f t="shared" si="132"/>
        <v>0</v>
      </c>
      <c r="V271" s="131">
        <f t="shared" si="132"/>
        <v>0</v>
      </c>
      <c r="W271" s="131">
        <f t="shared" ref="W271:AB271" si="133">+W272+W273+W274</f>
        <v>0</v>
      </c>
      <c r="X271" s="131">
        <f t="shared" si="133"/>
        <v>0</v>
      </c>
      <c r="Y271" s="131">
        <f t="shared" si="133"/>
        <v>0</v>
      </c>
      <c r="Z271" s="131">
        <f t="shared" si="133"/>
        <v>0</v>
      </c>
      <c r="AA271" s="131">
        <f t="shared" si="133"/>
        <v>0</v>
      </c>
      <c r="AB271" s="131">
        <f t="shared" si="133"/>
        <v>0</v>
      </c>
    </row>
    <row r="272" spans="1:28" x14ac:dyDescent="0.2">
      <c r="A272" s="11" t="s">
        <v>173</v>
      </c>
      <c r="B272" s="11">
        <v>2</v>
      </c>
      <c r="C272" s="11">
        <v>6</v>
      </c>
      <c r="D272" s="11">
        <v>1</v>
      </c>
      <c r="E272" s="11">
        <v>6</v>
      </c>
      <c r="F272" s="11">
        <v>1</v>
      </c>
      <c r="G272" s="11">
        <v>0</v>
      </c>
      <c r="H272" s="11">
        <v>0</v>
      </c>
      <c r="I272" s="10"/>
      <c r="J272" s="7"/>
      <c r="K272" s="7"/>
      <c r="L272" s="7"/>
      <c r="M272" s="7" t="s">
        <v>172</v>
      </c>
      <c r="N272" s="12"/>
      <c r="O272" s="7"/>
      <c r="P272" s="6"/>
      <c r="Q272" s="9">
        <v>0</v>
      </c>
      <c r="R272" s="9">
        <v>0</v>
      </c>
      <c r="S272" s="9">
        <v>0</v>
      </c>
      <c r="T272" s="9">
        <v>0</v>
      </c>
      <c r="U272" s="9">
        <v>0</v>
      </c>
      <c r="V272" s="9">
        <v>0</v>
      </c>
      <c r="W272" s="9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0</v>
      </c>
    </row>
    <row r="273" spans="1:28" x14ac:dyDescent="0.2">
      <c r="A273" s="11" t="s">
        <v>171</v>
      </c>
      <c r="B273" s="11">
        <v>2</v>
      </c>
      <c r="C273" s="11">
        <v>6</v>
      </c>
      <c r="D273" s="11">
        <v>1</v>
      </c>
      <c r="E273" s="11">
        <v>6</v>
      </c>
      <c r="F273" s="11">
        <v>2</v>
      </c>
      <c r="G273" s="11">
        <v>0</v>
      </c>
      <c r="H273" s="11">
        <v>0</v>
      </c>
      <c r="I273" s="10"/>
      <c r="J273" s="7"/>
      <c r="K273" s="7"/>
      <c r="L273" s="7"/>
      <c r="M273" s="7" t="s">
        <v>170</v>
      </c>
      <c r="N273" s="12"/>
      <c r="O273" s="7"/>
      <c r="P273" s="6"/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9">
        <v>0</v>
      </c>
      <c r="W273" s="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</row>
    <row r="274" spans="1:28" x14ac:dyDescent="0.2">
      <c r="A274" s="11" t="s">
        <v>169</v>
      </c>
      <c r="B274" s="11">
        <v>2</v>
      </c>
      <c r="C274" s="11">
        <v>6</v>
      </c>
      <c r="D274" s="11">
        <v>1</v>
      </c>
      <c r="E274" s="11">
        <v>6</v>
      </c>
      <c r="F274" s="11">
        <v>50</v>
      </c>
      <c r="G274" s="11">
        <v>0</v>
      </c>
      <c r="H274" s="11">
        <v>0</v>
      </c>
      <c r="I274" s="10"/>
      <c r="J274" s="7"/>
      <c r="K274" s="7"/>
      <c r="L274" s="7"/>
      <c r="M274" s="7" t="s">
        <v>168</v>
      </c>
      <c r="N274" s="12"/>
      <c r="O274" s="7"/>
      <c r="P274" s="6"/>
      <c r="Q274" s="9">
        <v>0</v>
      </c>
      <c r="R274" s="9">
        <v>0</v>
      </c>
      <c r="S274" s="9">
        <v>0</v>
      </c>
      <c r="T274" s="9">
        <v>0</v>
      </c>
      <c r="U274" s="9">
        <v>0</v>
      </c>
      <c r="V274" s="9">
        <v>0</v>
      </c>
      <c r="W274" s="9">
        <v>0</v>
      </c>
      <c r="X274" s="9">
        <v>0</v>
      </c>
      <c r="Y274" s="9">
        <v>0</v>
      </c>
      <c r="Z274" s="9">
        <v>0</v>
      </c>
      <c r="AA274" s="9">
        <v>0</v>
      </c>
      <c r="AB274" s="9">
        <v>0</v>
      </c>
    </row>
    <row r="275" spans="1:28" x14ac:dyDescent="0.2">
      <c r="A275" s="127" t="s">
        <v>167</v>
      </c>
      <c r="B275" s="127">
        <v>2</v>
      </c>
      <c r="C275" s="127">
        <v>6</v>
      </c>
      <c r="D275" s="127">
        <v>1</v>
      </c>
      <c r="E275" s="127">
        <v>7</v>
      </c>
      <c r="F275" s="127">
        <v>0</v>
      </c>
      <c r="G275" s="127">
        <v>0</v>
      </c>
      <c r="H275" s="127">
        <v>0</v>
      </c>
      <c r="I275" s="128"/>
      <c r="J275" s="129"/>
      <c r="K275" s="129"/>
      <c r="L275" s="129" t="s">
        <v>166</v>
      </c>
      <c r="M275" s="129"/>
      <c r="N275" s="146"/>
      <c r="O275" s="129"/>
      <c r="P275" s="130"/>
      <c r="Q275" s="131">
        <f t="shared" ref="Q275:V275" si="134">+Q276+Q277+Q278</f>
        <v>0</v>
      </c>
      <c r="R275" s="131">
        <f t="shared" si="134"/>
        <v>0</v>
      </c>
      <c r="S275" s="131">
        <f t="shared" si="134"/>
        <v>0</v>
      </c>
      <c r="T275" s="131">
        <f t="shared" si="134"/>
        <v>0</v>
      </c>
      <c r="U275" s="131">
        <f t="shared" si="134"/>
        <v>0</v>
      </c>
      <c r="V275" s="131">
        <f t="shared" si="134"/>
        <v>0</v>
      </c>
      <c r="W275" s="131">
        <f t="shared" ref="W275:AB275" si="135">+W276+W277+W278</f>
        <v>0</v>
      </c>
      <c r="X275" s="131">
        <f t="shared" si="135"/>
        <v>0</v>
      </c>
      <c r="Y275" s="131">
        <f t="shared" si="135"/>
        <v>0</v>
      </c>
      <c r="Z275" s="131">
        <f t="shared" si="135"/>
        <v>0</v>
      </c>
      <c r="AA275" s="131">
        <f t="shared" si="135"/>
        <v>0</v>
      </c>
      <c r="AB275" s="131">
        <f t="shared" si="135"/>
        <v>0</v>
      </c>
    </row>
    <row r="276" spans="1:28" x14ac:dyDescent="0.2">
      <c r="A276" s="11" t="s">
        <v>165</v>
      </c>
      <c r="B276" s="11">
        <v>2</v>
      </c>
      <c r="C276" s="11">
        <v>6</v>
      </c>
      <c r="D276" s="11">
        <v>1</v>
      </c>
      <c r="E276" s="11">
        <v>7</v>
      </c>
      <c r="F276" s="11">
        <v>1</v>
      </c>
      <c r="G276" s="11">
        <v>0</v>
      </c>
      <c r="H276" s="11">
        <v>0</v>
      </c>
      <c r="I276" s="10"/>
      <c r="J276" s="7"/>
      <c r="K276" s="7"/>
      <c r="L276" s="7"/>
      <c r="M276" s="7" t="s">
        <v>164</v>
      </c>
      <c r="N276" s="12"/>
      <c r="O276" s="7"/>
      <c r="P276" s="6"/>
      <c r="Q276" s="9">
        <v>0</v>
      </c>
      <c r="R276" s="9">
        <v>0</v>
      </c>
      <c r="S276" s="9">
        <v>0</v>
      </c>
      <c r="T276" s="9">
        <v>0</v>
      </c>
      <c r="U276" s="9">
        <v>0</v>
      </c>
      <c r="V276" s="9">
        <v>0</v>
      </c>
      <c r="W276" s="9">
        <v>0</v>
      </c>
      <c r="X276" s="9">
        <v>0</v>
      </c>
      <c r="Y276" s="9">
        <v>0</v>
      </c>
      <c r="Z276" s="9">
        <v>0</v>
      </c>
      <c r="AA276" s="9">
        <v>0</v>
      </c>
      <c r="AB276" s="9">
        <v>0</v>
      </c>
    </row>
    <row r="277" spans="1:28" x14ac:dyDescent="0.2">
      <c r="A277" s="11" t="s">
        <v>163</v>
      </c>
      <c r="B277" s="11">
        <v>2</v>
      </c>
      <c r="C277" s="11">
        <v>6</v>
      </c>
      <c r="D277" s="11">
        <v>1</v>
      </c>
      <c r="E277" s="11">
        <v>7</v>
      </c>
      <c r="F277" s="11">
        <v>2</v>
      </c>
      <c r="G277" s="11">
        <v>0</v>
      </c>
      <c r="H277" s="11">
        <v>0</v>
      </c>
      <c r="I277" s="10"/>
      <c r="J277" s="7"/>
      <c r="K277" s="7"/>
      <c r="L277" s="7"/>
      <c r="M277" s="7" t="s">
        <v>162</v>
      </c>
      <c r="N277" s="12"/>
      <c r="O277" s="7"/>
      <c r="P277" s="6"/>
      <c r="Q277" s="9">
        <v>0</v>
      </c>
      <c r="R277" s="9">
        <v>0</v>
      </c>
      <c r="S277" s="9">
        <v>0</v>
      </c>
      <c r="T277" s="9">
        <v>0</v>
      </c>
      <c r="U277" s="9">
        <v>0</v>
      </c>
      <c r="V277" s="9">
        <v>0</v>
      </c>
      <c r="W277" s="9">
        <v>0</v>
      </c>
      <c r="X277" s="9">
        <v>0</v>
      </c>
      <c r="Y277" s="9">
        <v>0</v>
      </c>
      <c r="Z277" s="9">
        <v>0</v>
      </c>
      <c r="AA277" s="9">
        <v>0</v>
      </c>
      <c r="AB277" s="9">
        <v>0</v>
      </c>
    </row>
    <row r="278" spans="1:28" x14ac:dyDescent="0.2">
      <c r="A278" s="11" t="s">
        <v>161</v>
      </c>
      <c r="B278" s="11">
        <v>2</v>
      </c>
      <c r="C278" s="11">
        <v>6</v>
      </c>
      <c r="D278" s="11">
        <v>1</v>
      </c>
      <c r="E278" s="11">
        <v>7</v>
      </c>
      <c r="F278" s="11">
        <v>3</v>
      </c>
      <c r="G278" s="11">
        <v>0</v>
      </c>
      <c r="H278" s="11">
        <v>0</v>
      </c>
      <c r="I278" s="10"/>
      <c r="J278" s="7"/>
      <c r="K278" s="7"/>
      <c r="L278" s="7"/>
      <c r="M278" s="7" t="s">
        <v>160</v>
      </c>
      <c r="N278" s="12"/>
      <c r="O278" s="7"/>
      <c r="P278" s="6"/>
      <c r="Q278" s="9">
        <v>0</v>
      </c>
      <c r="R278" s="9">
        <v>0</v>
      </c>
      <c r="S278" s="9">
        <v>0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</row>
    <row r="279" spans="1:28" x14ac:dyDescent="0.2">
      <c r="A279" s="127" t="s">
        <v>159</v>
      </c>
      <c r="B279" s="127">
        <v>2</v>
      </c>
      <c r="C279" s="127">
        <v>6</v>
      </c>
      <c r="D279" s="127">
        <v>1</v>
      </c>
      <c r="E279" s="127">
        <v>8</v>
      </c>
      <c r="F279" s="127">
        <v>0</v>
      </c>
      <c r="G279" s="127">
        <v>0</v>
      </c>
      <c r="H279" s="127">
        <v>0</v>
      </c>
      <c r="I279" s="128"/>
      <c r="J279" s="129"/>
      <c r="K279" s="129"/>
      <c r="L279" s="129" t="s">
        <v>158</v>
      </c>
      <c r="M279" s="129"/>
      <c r="N279" s="146"/>
      <c r="O279" s="129"/>
      <c r="P279" s="130"/>
      <c r="Q279" s="131">
        <f t="shared" ref="Q279:V279" si="136">+Q280+Q281</f>
        <v>0</v>
      </c>
      <c r="R279" s="131">
        <f t="shared" si="136"/>
        <v>0</v>
      </c>
      <c r="S279" s="131">
        <f t="shared" si="136"/>
        <v>0</v>
      </c>
      <c r="T279" s="131">
        <f t="shared" si="136"/>
        <v>0</v>
      </c>
      <c r="U279" s="131">
        <f t="shared" si="136"/>
        <v>0</v>
      </c>
      <c r="V279" s="131">
        <f t="shared" si="136"/>
        <v>0</v>
      </c>
      <c r="W279" s="131">
        <f t="shared" ref="W279:AB279" si="137">+W280+W281</f>
        <v>0</v>
      </c>
      <c r="X279" s="131">
        <f t="shared" si="137"/>
        <v>0</v>
      </c>
      <c r="Y279" s="131">
        <f t="shared" si="137"/>
        <v>0</v>
      </c>
      <c r="Z279" s="131">
        <f t="shared" si="137"/>
        <v>0</v>
      </c>
      <c r="AA279" s="131">
        <f t="shared" si="137"/>
        <v>0</v>
      </c>
      <c r="AB279" s="131">
        <f t="shared" si="137"/>
        <v>0</v>
      </c>
    </row>
    <row r="280" spans="1:28" x14ac:dyDescent="0.2">
      <c r="A280" s="11" t="s">
        <v>157</v>
      </c>
      <c r="B280" s="11">
        <v>2</v>
      </c>
      <c r="C280" s="11">
        <v>6</v>
      </c>
      <c r="D280" s="11">
        <v>1</v>
      </c>
      <c r="E280" s="11">
        <v>8</v>
      </c>
      <c r="F280" s="11">
        <v>1</v>
      </c>
      <c r="G280" s="11">
        <v>0</v>
      </c>
      <c r="H280" s="11">
        <v>0</v>
      </c>
      <c r="I280" s="10"/>
      <c r="J280" s="7"/>
      <c r="K280" s="7"/>
      <c r="L280" s="7"/>
      <c r="M280" s="7" t="s">
        <v>152</v>
      </c>
      <c r="N280" s="12"/>
      <c r="O280" s="7"/>
      <c r="P280" s="6"/>
      <c r="Q280" s="9">
        <v>0</v>
      </c>
      <c r="R280" s="9">
        <v>0</v>
      </c>
      <c r="S280" s="9">
        <v>0</v>
      </c>
      <c r="T280" s="9">
        <v>0</v>
      </c>
      <c r="U280" s="9">
        <v>0</v>
      </c>
      <c r="V280" s="9">
        <v>0</v>
      </c>
      <c r="W280" s="9">
        <v>0</v>
      </c>
      <c r="X280" s="9">
        <v>0</v>
      </c>
      <c r="Y280" s="9">
        <v>0</v>
      </c>
      <c r="Z280" s="9">
        <v>0</v>
      </c>
      <c r="AA280" s="9">
        <v>0</v>
      </c>
      <c r="AB280" s="9">
        <v>0</v>
      </c>
    </row>
    <row r="281" spans="1:28" x14ac:dyDescent="0.2">
      <c r="A281" s="11" t="s">
        <v>156</v>
      </c>
      <c r="B281" s="11">
        <v>2</v>
      </c>
      <c r="C281" s="11">
        <v>6</v>
      </c>
      <c r="D281" s="11">
        <v>1</v>
      </c>
      <c r="E281" s="11">
        <v>8</v>
      </c>
      <c r="F281" s="11">
        <v>2</v>
      </c>
      <c r="G281" s="11">
        <v>0</v>
      </c>
      <c r="H281" s="11">
        <v>0</v>
      </c>
      <c r="I281" s="10"/>
      <c r="J281" s="7"/>
      <c r="K281" s="7"/>
      <c r="L281" s="7"/>
      <c r="M281" s="7" t="s">
        <v>150</v>
      </c>
      <c r="N281" s="12"/>
      <c r="O281" s="7"/>
      <c r="P281" s="6"/>
      <c r="Q281" s="9">
        <v>0</v>
      </c>
      <c r="R281" s="9">
        <v>0</v>
      </c>
      <c r="S281" s="9">
        <v>0</v>
      </c>
      <c r="T281" s="9">
        <v>0</v>
      </c>
      <c r="U281" s="9">
        <v>0</v>
      </c>
      <c r="V281" s="9">
        <v>0</v>
      </c>
      <c r="W281" s="9">
        <v>0</v>
      </c>
      <c r="X281" s="9">
        <v>0</v>
      </c>
      <c r="Y281" s="9">
        <v>0</v>
      </c>
      <c r="Z281" s="9">
        <v>0</v>
      </c>
      <c r="AA281" s="9">
        <v>0</v>
      </c>
      <c r="AB281" s="9">
        <v>0</v>
      </c>
    </row>
    <row r="282" spans="1:28" x14ac:dyDescent="0.2">
      <c r="A282" s="127" t="s">
        <v>155</v>
      </c>
      <c r="B282" s="127">
        <v>2</v>
      </c>
      <c r="C282" s="127">
        <v>6</v>
      </c>
      <c r="D282" s="127">
        <v>1</v>
      </c>
      <c r="E282" s="127">
        <v>9</v>
      </c>
      <c r="F282" s="127">
        <v>0</v>
      </c>
      <c r="G282" s="127">
        <v>0</v>
      </c>
      <c r="H282" s="127">
        <v>0</v>
      </c>
      <c r="I282" s="128"/>
      <c r="J282" s="129"/>
      <c r="K282" s="129"/>
      <c r="L282" s="129" t="s">
        <v>154</v>
      </c>
      <c r="M282" s="129"/>
      <c r="N282" s="146"/>
      <c r="O282" s="129"/>
      <c r="P282" s="130"/>
      <c r="Q282" s="131">
        <f t="shared" ref="Q282:V282" si="138">+Q283+Q284</f>
        <v>0</v>
      </c>
      <c r="R282" s="131">
        <f t="shared" si="138"/>
        <v>0</v>
      </c>
      <c r="S282" s="131">
        <f t="shared" si="138"/>
        <v>0</v>
      </c>
      <c r="T282" s="131">
        <f t="shared" si="138"/>
        <v>0</v>
      </c>
      <c r="U282" s="131">
        <f t="shared" si="138"/>
        <v>0</v>
      </c>
      <c r="V282" s="131">
        <f t="shared" si="138"/>
        <v>0</v>
      </c>
      <c r="W282" s="131">
        <f t="shared" ref="W282:AB282" si="139">+W283+W284</f>
        <v>0</v>
      </c>
      <c r="X282" s="131">
        <f t="shared" si="139"/>
        <v>0</v>
      </c>
      <c r="Y282" s="131">
        <f t="shared" si="139"/>
        <v>0</v>
      </c>
      <c r="Z282" s="131">
        <f t="shared" si="139"/>
        <v>0</v>
      </c>
      <c r="AA282" s="131">
        <f t="shared" si="139"/>
        <v>0</v>
      </c>
      <c r="AB282" s="131">
        <f t="shared" si="139"/>
        <v>0</v>
      </c>
    </row>
    <row r="283" spans="1:28" x14ac:dyDescent="0.2">
      <c r="A283" s="11" t="s">
        <v>153</v>
      </c>
      <c r="B283" s="11">
        <v>2</v>
      </c>
      <c r="C283" s="11">
        <v>6</v>
      </c>
      <c r="D283" s="11">
        <v>1</v>
      </c>
      <c r="E283" s="11">
        <v>9</v>
      </c>
      <c r="F283" s="11">
        <v>1</v>
      </c>
      <c r="G283" s="11">
        <v>0</v>
      </c>
      <c r="H283" s="11">
        <v>0</v>
      </c>
      <c r="I283" s="10"/>
      <c r="J283" s="7"/>
      <c r="K283" s="7"/>
      <c r="L283" s="7"/>
      <c r="M283" s="7" t="s">
        <v>152</v>
      </c>
      <c r="N283" s="12"/>
      <c r="O283" s="7"/>
      <c r="P283" s="6"/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9">
        <v>0</v>
      </c>
      <c r="W283" s="9">
        <v>0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</row>
    <row r="284" spans="1:28" x14ac:dyDescent="0.2">
      <c r="A284" s="11" t="s">
        <v>151</v>
      </c>
      <c r="B284" s="11">
        <v>2</v>
      </c>
      <c r="C284" s="11">
        <v>6</v>
      </c>
      <c r="D284" s="11">
        <v>1</v>
      </c>
      <c r="E284" s="11">
        <v>9</v>
      </c>
      <c r="F284" s="11">
        <v>2</v>
      </c>
      <c r="G284" s="11">
        <v>0</v>
      </c>
      <c r="H284" s="11">
        <v>0</v>
      </c>
      <c r="I284" s="10"/>
      <c r="J284" s="7"/>
      <c r="K284" s="7"/>
      <c r="L284" s="7"/>
      <c r="M284" s="7" t="s">
        <v>150</v>
      </c>
      <c r="N284" s="12"/>
      <c r="O284" s="7"/>
      <c r="P284" s="6"/>
      <c r="Q284" s="9">
        <v>0</v>
      </c>
      <c r="R284" s="9">
        <v>0</v>
      </c>
      <c r="S284" s="9">
        <v>0</v>
      </c>
      <c r="T284" s="9">
        <v>0</v>
      </c>
      <c r="U284" s="9">
        <v>0</v>
      </c>
      <c r="V284" s="9">
        <v>0</v>
      </c>
      <c r="W284" s="9">
        <v>0</v>
      </c>
      <c r="X284" s="9">
        <v>0</v>
      </c>
      <c r="Y284" s="9">
        <v>0</v>
      </c>
      <c r="Z284" s="9">
        <v>0</v>
      </c>
      <c r="AA284" s="9">
        <v>0</v>
      </c>
      <c r="AB284" s="9">
        <v>0</v>
      </c>
    </row>
    <row r="285" spans="1:28" x14ac:dyDescent="0.2">
      <c r="A285" s="11" t="s">
        <v>149</v>
      </c>
      <c r="B285" s="11">
        <v>2</v>
      </c>
      <c r="C285" s="11">
        <v>6</v>
      </c>
      <c r="D285" s="11">
        <v>1</v>
      </c>
      <c r="E285" s="11">
        <v>50</v>
      </c>
      <c r="F285" s="11">
        <v>0</v>
      </c>
      <c r="G285" s="11">
        <v>0</v>
      </c>
      <c r="H285" s="11">
        <v>0</v>
      </c>
      <c r="I285" s="10"/>
      <c r="J285" s="7"/>
      <c r="K285" s="7"/>
      <c r="L285" s="7" t="s">
        <v>148</v>
      </c>
      <c r="M285" s="7"/>
      <c r="N285" s="12"/>
      <c r="O285" s="7"/>
      <c r="P285" s="6"/>
      <c r="Q285" s="9">
        <v>0</v>
      </c>
      <c r="R285" s="9">
        <v>0</v>
      </c>
      <c r="S285" s="9">
        <v>0</v>
      </c>
      <c r="T285" s="9">
        <v>0</v>
      </c>
      <c r="U285" s="9">
        <v>0</v>
      </c>
      <c r="V285" s="9">
        <v>0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0</v>
      </c>
    </row>
    <row r="286" spans="1:28" x14ac:dyDescent="0.2">
      <c r="A286" s="127" t="s">
        <v>147</v>
      </c>
      <c r="B286" s="127">
        <v>2</v>
      </c>
      <c r="C286" s="127">
        <v>6</v>
      </c>
      <c r="D286" s="127">
        <v>2</v>
      </c>
      <c r="E286" s="127">
        <v>0</v>
      </c>
      <c r="F286" s="127">
        <v>0</v>
      </c>
      <c r="G286" s="127">
        <v>0</v>
      </c>
      <c r="H286" s="127">
        <v>0</v>
      </c>
      <c r="I286" s="128"/>
      <c r="J286" s="129"/>
      <c r="K286" s="129" t="s">
        <v>146</v>
      </c>
      <c r="L286" s="129"/>
      <c r="M286" s="129"/>
      <c r="N286" s="146"/>
      <c r="O286" s="129"/>
      <c r="P286" s="130"/>
      <c r="Q286" s="131">
        <f t="shared" ref="Q286:V286" si="140">+Q287+Q290</f>
        <v>0</v>
      </c>
      <c r="R286" s="131">
        <f t="shared" si="140"/>
        <v>0</v>
      </c>
      <c r="S286" s="131">
        <f t="shared" si="140"/>
        <v>0</v>
      </c>
      <c r="T286" s="131">
        <f t="shared" si="140"/>
        <v>0</v>
      </c>
      <c r="U286" s="131">
        <f t="shared" si="140"/>
        <v>0</v>
      </c>
      <c r="V286" s="131">
        <f t="shared" si="140"/>
        <v>0</v>
      </c>
      <c r="W286" s="131">
        <f t="shared" ref="W286:AB286" si="141">+W287+W290</f>
        <v>0</v>
      </c>
      <c r="X286" s="131">
        <f t="shared" si="141"/>
        <v>0</v>
      </c>
      <c r="Y286" s="131">
        <f t="shared" si="141"/>
        <v>0</v>
      </c>
      <c r="Z286" s="131">
        <f t="shared" si="141"/>
        <v>0</v>
      </c>
      <c r="AA286" s="131">
        <f t="shared" si="141"/>
        <v>0</v>
      </c>
      <c r="AB286" s="131">
        <f t="shared" si="141"/>
        <v>0</v>
      </c>
    </row>
    <row r="287" spans="1:28" x14ac:dyDescent="0.2">
      <c r="A287" s="127" t="s">
        <v>145</v>
      </c>
      <c r="B287" s="127">
        <v>2</v>
      </c>
      <c r="C287" s="127">
        <v>6</v>
      </c>
      <c r="D287" s="127">
        <v>2</v>
      </c>
      <c r="E287" s="127">
        <v>2</v>
      </c>
      <c r="F287" s="127">
        <v>0</v>
      </c>
      <c r="G287" s="127">
        <v>0</v>
      </c>
      <c r="H287" s="127">
        <v>0</v>
      </c>
      <c r="I287" s="128"/>
      <c r="J287" s="129"/>
      <c r="K287" s="129"/>
      <c r="L287" s="129" t="s">
        <v>144</v>
      </c>
      <c r="M287" s="129"/>
      <c r="N287" s="146"/>
      <c r="O287" s="129"/>
      <c r="P287" s="130"/>
      <c r="Q287" s="131">
        <f t="shared" ref="Q287:V287" si="142">+Q288+Q289</f>
        <v>0</v>
      </c>
      <c r="R287" s="131">
        <f t="shared" si="142"/>
        <v>0</v>
      </c>
      <c r="S287" s="131">
        <f t="shared" si="142"/>
        <v>0</v>
      </c>
      <c r="T287" s="131">
        <f t="shared" si="142"/>
        <v>0</v>
      </c>
      <c r="U287" s="131">
        <f t="shared" si="142"/>
        <v>0</v>
      </c>
      <c r="V287" s="131">
        <f t="shared" si="142"/>
        <v>0</v>
      </c>
      <c r="W287" s="131">
        <f t="shared" ref="W287:AB287" si="143">+W288+W289</f>
        <v>0</v>
      </c>
      <c r="X287" s="131">
        <f t="shared" si="143"/>
        <v>0</v>
      </c>
      <c r="Y287" s="131">
        <f t="shared" si="143"/>
        <v>0</v>
      </c>
      <c r="Z287" s="131">
        <f t="shared" si="143"/>
        <v>0</v>
      </c>
      <c r="AA287" s="131">
        <f t="shared" si="143"/>
        <v>0</v>
      </c>
      <c r="AB287" s="131">
        <f t="shared" si="143"/>
        <v>0</v>
      </c>
    </row>
    <row r="288" spans="1:28" x14ac:dyDescent="0.2">
      <c r="A288" s="11" t="s">
        <v>143</v>
      </c>
      <c r="B288" s="11">
        <v>2</v>
      </c>
      <c r="C288" s="11">
        <v>6</v>
      </c>
      <c r="D288" s="11">
        <v>2</v>
      </c>
      <c r="E288" s="11">
        <v>2</v>
      </c>
      <c r="F288" s="11">
        <v>1</v>
      </c>
      <c r="G288" s="11">
        <v>0</v>
      </c>
      <c r="H288" s="11">
        <v>0</v>
      </c>
      <c r="I288" s="10"/>
      <c r="J288" s="7"/>
      <c r="K288" s="7"/>
      <c r="L288" s="7"/>
      <c r="M288" s="7" t="s">
        <v>138</v>
      </c>
      <c r="N288" s="12"/>
      <c r="O288" s="7"/>
      <c r="P288" s="6"/>
      <c r="Q288" s="9">
        <v>0</v>
      </c>
      <c r="R288" s="9">
        <v>0</v>
      </c>
      <c r="S288" s="9">
        <v>0</v>
      </c>
      <c r="T288" s="9">
        <v>0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</row>
    <row r="289" spans="1:28" x14ac:dyDescent="0.2">
      <c r="A289" s="11" t="s">
        <v>142</v>
      </c>
      <c r="B289" s="11">
        <v>2</v>
      </c>
      <c r="C289" s="11">
        <v>6</v>
      </c>
      <c r="D289" s="11">
        <v>2</v>
      </c>
      <c r="E289" s="11">
        <v>2</v>
      </c>
      <c r="F289" s="11">
        <v>2</v>
      </c>
      <c r="G289" s="11">
        <v>0</v>
      </c>
      <c r="H289" s="11">
        <v>0</v>
      </c>
      <c r="I289" s="10"/>
      <c r="J289" s="7"/>
      <c r="K289" s="7"/>
      <c r="L289" s="7"/>
      <c r="M289" s="7" t="s">
        <v>136</v>
      </c>
      <c r="N289" s="12"/>
      <c r="O289" s="7"/>
      <c r="P289" s="6"/>
      <c r="Q289" s="9">
        <v>0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</row>
    <row r="290" spans="1:28" x14ac:dyDescent="0.2">
      <c r="A290" s="127" t="s">
        <v>141</v>
      </c>
      <c r="B290" s="127">
        <v>2</v>
      </c>
      <c r="C290" s="127">
        <v>6</v>
      </c>
      <c r="D290" s="127">
        <v>2</v>
      </c>
      <c r="E290" s="127">
        <v>3</v>
      </c>
      <c r="F290" s="127">
        <v>0</v>
      </c>
      <c r="G290" s="127">
        <v>0</v>
      </c>
      <c r="H290" s="127">
        <v>0</v>
      </c>
      <c r="I290" s="128"/>
      <c r="J290" s="129"/>
      <c r="K290" s="129"/>
      <c r="L290" s="129" t="s">
        <v>140</v>
      </c>
      <c r="M290" s="129"/>
      <c r="N290" s="146"/>
      <c r="O290" s="129"/>
      <c r="P290" s="130"/>
      <c r="Q290" s="131">
        <f t="shared" ref="Q290:V290" si="144">+Q291+Q292</f>
        <v>0</v>
      </c>
      <c r="R290" s="131">
        <f t="shared" si="144"/>
        <v>0</v>
      </c>
      <c r="S290" s="131">
        <f t="shared" si="144"/>
        <v>0</v>
      </c>
      <c r="T290" s="131">
        <f t="shared" si="144"/>
        <v>0</v>
      </c>
      <c r="U290" s="131">
        <f t="shared" si="144"/>
        <v>0</v>
      </c>
      <c r="V290" s="131">
        <f t="shared" si="144"/>
        <v>0</v>
      </c>
      <c r="W290" s="131">
        <f t="shared" ref="W290:AB290" si="145">+W291+W292</f>
        <v>0</v>
      </c>
      <c r="X290" s="131">
        <f t="shared" si="145"/>
        <v>0</v>
      </c>
      <c r="Y290" s="131">
        <f t="shared" si="145"/>
        <v>0</v>
      </c>
      <c r="Z290" s="131">
        <f t="shared" si="145"/>
        <v>0</v>
      </c>
      <c r="AA290" s="131">
        <f t="shared" si="145"/>
        <v>0</v>
      </c>
      <c r="AB290" s="131">
        <f t="shared" si="145"/>
        <v>0</v>
      </c>
    </row>
    <row r="291" spans="1:28" x14ac:dyDescent="0.2">
      <c r="A291" s="11" t="s">
        <v>139</v>
      </c>
      <c r="B291" s="11">
        <v>2</v>
      </c>
      <c r="C291" s="11">
        <v>6</v>
      </c>
      <c r="D291" s="11">
        <v>2</v>
      </c>
      <c r="E291" s="11">
        <v>3</v>
      </c>
      <c r="F291" s="11">
        <v>1</v>
      </c>
      <c r="G291" s="11">
        <v>0</v>
      </c>
      <c r="H291" s="11">
        <v>0</v>
      </c>
      <c r="I291" s="10"/>
      <c r="J291" s="7"/>
      <c r="K291" s="7"/>
      <c r="L291" s="7"/>
      <c r="M291" s="7" t="s">
        <v>138</v>
      </c>
      <c r="N291" s="12"/>
      <c r="O291" s="7"/>
      <c r="P291" s="6"/>
      <c r="Q291" s="9">
        <v>0</v>
      </c>
      <c r="R291" s="9">
        <v>0</v>
      </c>
      <c r="S291" s="9">
        <v>0</v>
      </c>
      <c r="T291" s="9">
        <v>0</v>
      </c>
      <c r="U291" s="9">
        <v>0</v>
      </c>
      <c r="V291" s="9">
        <v>0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0</v>
      </c>
    </row>
    <row r="292" spans="1:28" x14ac:dyDescent="0.2">
      <c r="A292" s="11" t="s">
        <v>137</v>
      </c>
      <c r="B292" s="11">
        <v>2</v>
      </c>
      <c r="C292" s="11">
        <v>6</v>
      </c>
      <c r="D292" s="11">
        <v>2</v>
      </c>
      <c r="E292" s="11">
        <v>3</v>
      </c>
      <c r="F292" s="11">
        <v>2</v>
      </c>
      <c r="G292" s="11">
        <v>0</v>
      </c>
      <c r="H292" s="11">
        <v>0</v>
      </c>
      <c r="I292" s="10"/>
      <c r="J292" s="7"/>
      <c r="K292" s="7"/>
      <c r="L292" s="7"/>
      <c r="M292" s="7" t="s">
        <v>136</v>
      </c>
      <c r="N292" s="12"/>
      <c r="O292" s="7"/>
      <c r="P292" s="6"/>
      <c r="Q292" s="9">
        <v>0</v>
      </c>
      <c r="R292" s="9">
        <v>0</v>
      </c>
      <c r="S292" s="9">
        <v>0</v>
      </c>
      <c r="T292" s="9">
        <v>0</v>
      </c>
      <c r="U292" s="9">
        <v>0</v>
      </c>
      <c r="V292" s="9">
        <v>0</v>
      </c>
      <c r="W292" s="9">
        <v>0</v>
      </c>
      <c r="X292" s="9">
        <v>0</v>
      </c>
      <c r="Y292" s="9">
        <v>0</v>
      </c>
      <c r="Z292" s="9">
        <v>0</v>
      </c>
      <c r="AA292" s="9">
        <v>0</v>
      </c>
      <c r="AB292" s="9">
        <v>0</v>
      </c>
    </row>
    <row r="293" spans="1:28" x14ac:dyDescent="0.2">
      <c r="A293" s="122" t="s">
        <v>135</v>
      </c>
      <c r="B293" s="122">
        <v>2</v>
      </c>
      <c r="C293" s="122">
        <v>5</v>
      </c>
      <c r="D293" s="122">
        <v>0</v>
      </c>
      <c r="E293" s="122">
        <v>0</v>
      </c>
      <c r="F293" s="122">
        <v>0</v>
      </c>
      <c r="G293" s="122">
        <v>0</v>
      </c>
      <c r="H293" s="122">
        <v>0</v>
      </c>
      <c r="I293" s="128"/>
      <c r="J293" s="124" t="s">
        <v>134</v>
      </c>
      <c r="K293" s="129"/>
      <c r="L293" s="129"/>
      <c r="M293" s="129"/>
      <c r="N293" s="129"/>
      <c r="O293" s="129"/>
      <c r="P293" s="130"/>
      <c r="Q293" s="126">
        <f t="shared" ref="Q293:V293" si="146">+Q294</f>
        <v>0</v>
      </c>
      <c r="R293" s="126">
        <f t="shared" si="146"/>
        <v>0</v>
      </c>
      <c r="S293" s="126">
        <f t="shared" si="146"/>
        <v>0</v>
      </c>
      <c r="T293" s="126">
        <f t="shared" si="146"/>
        <v>0</v>
      </c>
      <c r="U293" s="126">
        <f t="shared" si="146"/>
        <v>0</v>
      </c>
      <c r="V293" s="126">
        <f t="shared" si="146"/>
        <v>0</v>
      </c>
      <c r="W293" s="126">
        <f t="shared" ref="W293:AB293" si="147">+W294</f>
        <v>0</v>
      </c>
      <c r="X293" s="126">
        <f t="shared" si="147"/>
        <v>0</v>
      </c>
      <c r="Y293" s="126">
        <f t="shared" si="147"/>
        <v>0</v>
      </c>
      <c r="Z293" s="126">
        <f t="shared" si="147"/>
        <v>0</v>
      </c>
      <c r="AA293" s="126">
        <f t="shared" si="147"/>
        <v>0</v>
      </c>
      <c r="AB293" s="126">
        <f t="shared" si="147"/>
        <v>0</v>
      </c>
    </row>
    <row r="294" spans="1:28" x14ac:dyDescent="0.2">
      <c r="A294" s="127" t="s">
        <v>133</v>
      </c>
      <c r="B294" s="127">
        <v>2</v>
      </c>
      <c r="C294" s="127">
        <v>5</v>
      </c>
      <c r="D294" s="127">
        <v>1</v>
      </c>
      <c r="E294" s="127">
        <v>0</v>
      </c>
      <c r="F294" s="127">
        <v>0</v>
      </c>
      <c r="G294" s="127">
        <v>0</v>
      </c>
      <c r="H294" s="127">
        <v>0</v>
      </c>
      <c r="I294" s="128"/>
      <c r="J294" s="129"/>
      <c r="K294" s="129" t="s">
        <v>132</v>
      </c>
      <c r="L294" s="129"/>
      <c r="M294" s="129"/>
      <c r="N294" s="132"/>
      <c r="O294" s="129"/>
      <c r="P294" s="130"/>
      <c r="Q294" s="131">
        <f t="shared" ref="Q294:V294" si="148">+Q295+Q296</f>
        <v>0</v>
      </c>
      <c r="R294" s="131">
        <f t="shared" si="148"/>
        <v>0</v>
      </c>
      <c r="S294" s="131">
        <f t="shared" si="148"/>
        <v>0</v>
      </c>
      <c r="T294" s="131">
        <f t="shared" si="148"/>
        <v>0</v>
      </c>
      <c r="U294" s="131">
        <f t="shared" si="148"/>
        <v>0</v>
      </c>
      <c r="V294" s="131">
        <f t="shared" si="148"/>
        <v>0</v>
      </c>
      <c r="W294" s="131">
        <f t="shared" ref="W294:AB294" si="149">+W295+W296</f>
        <v>0</v>
      </c>
      <c r="X294" s="131">
        <f t="shared" si="149"/>
        <v>0</v>
      </c>
      <c r="Y294" s="131">
        <f t="shared" si="149"/>
        <v>0</v>
      </c>
      <c r="Z294" s="131">
        <f t="shared" si="149"/>
        <v>0</v>
      </c>
      <c r="AA294" s="131">
        <f t="shared" si="149"/>
        <v>0</v>
      </c>
      <c r="AB294" s="131">
        <f t="shared" si="149"/>
        <v>0</v>
      </c>
    </row>
    <row r="295" spans="1:28" x14ac:dyDescent="0.2">
      <c r="A295" s="11" t="s">
        <v>131</v>
      </c>
      <c r="B295" s="11">
        <v>2</v>
      </c>
      <c r="C295" s="11">
        <v>5</v>
      </c>
      <c r="D295" s="11">
        <v>1</v>
      </c>
      <c r="E295" s="11">
        <v>1</v>
      </c>
      <c r="F295" s="11">
        <v>0</v>
      </c>
      <c r="G295" s="11">
        <v>0</v>
      </c>
      <c r="H295" s="11">
        <v>0</v>
      </c>
      <c r="I295" s="10"/>
      <c r="J295" s="7"/>
      <c r="K295" s="7"/>
      <c r="L295" s="7" t="s">
        <v>130</v>
      </c>
      <c r="M295" s="7"/>
      <c r="N295" s="7"/>
      <c r="O295" s="7"/>
      <c r="P295" s="6"/>
      <c r="Q295" s="9">
        <v>0</v>
      </c>
      <c r="R295" s="9">
        <v>0</v>
      </c>
      <c r="S295" s="9">
        <v>0</v>
      </c>
      <c r="T295" s="9">
        <v>0</v>
      </c>
      <c r="U295" s="9">
        <v>0</v>
      </c>
      <c r="V295" s="9">
        <v>0</v>
      </c>
      <c r="W295" s="9">
        <v>0</v>
      </c>
      <c r="X295" s="9">
        <v>0</v>
      </c>
      <c r="Y295" s="9">
        <v>0</v>
      </c>
      <c r="Z295" s="9">
        <v>0</v>
      </c>
      <c r="AA295" s="9">
        <v>0</v>
      </c>
      <c r="AB295" s="9">
        <v>0</v>
      </c>
    </row>
    <row r="296" spans="1:28" x14ac:dyDescent="0.2">
      <c r="A296" s="11" t="s">
        <v>129</v>
      </c>
      <c r="B296" s="11">
        <v>2</v>
      </c>
      <c r="C296" s="11">
        <v>5</v>
      </c>
      <c r="D296" s="11">
        <v>1</v>
      </c>
      <c r="E296" s="11">
        <v>2</v>
      </c>
      <c r="F296" s="11">
        <v>0</v>
      </c>
      <c r="G296" s="11">
        <v>0</v>
      </c>
      <c r="H296" s="11">
        <v>0</v>
      </c>
      <c r="I296" s="10"/>
      <c r="J296" s="7"/>
      <c r="K296" s="7"/>
      <c r="L296" s="7" t="s">
        <v>128</v>
      </c>
      <c r="M296" s="7"/>
      <c r="N296" s="8"/>
      <c r="O296" s="7"/>
      <c r="P296" s="6"/>
      <c r="Q296" s="9">
        <v>0</v>
      </c>
      <c r="R296" s="9">
        <v>0</v>
      </c>
      <c r="S296" s="9">
        <v>0</v>
      </c>
      <c r="T296" s="9">
        <v>0</v>
      </c>
      <c r="U296" s="9">
        <v>0</v>
      </c>
      <c r="V296" s="9">
        <v>0</v>
      </c>
      <c r="W296" s="9">
        <v>0</v>
      </c>
      <c r="X296" s="9">
        <v>0</v>
      </c>
      <c r="Y296" s="9">
        <v>0</v>
      </c>
      <c r="Z296" s="9">
        <v>0</v>
      </c>
      <c r="AA296" s="9">
        <v>0</v>
      </c>
      <c r="AB296" s="9">
        <v>0</v>
      </c>
    </row>
    <row r="297" spans="1:28" x14ac:dyDescent="0.2">
      <c r="A297" s="122" t="s">
        <v>127</v>
      </c>
      <c r="B297" s="122">
        <v>3</v>
      </c>
      <c r="C297" s="122">
        <v>0</v>
      </c>
      <c r="D297" s="122">
        <v>0</v>
      </c>
      <c r="E297" s="122">
        <v>0</v>
      </c>
      <c r="F297" s="122">
        <v>0</v>
      </c>
      <c r="G297" s="122">
        <v>0</v>
      </c>
      <c r="H297" s="122">
        <v>0</v>
      </c>
      <c r="I297" s="123" t="s">
        <v>126</v>
      </c>
      <c r="J297" s="129"/>
      <c r="K297" s="129"/>
      <c r="L297" s="129"/>
      <c r="M297" s="129"/>
      <c r="N297" s="129"/>
      <c r="O297" s="129"/>
      <c r="P297" s="130"/>
      <c r="Q297" s="126">
        <v>0</v>
      </c>
      <c r="R297" s="126">
        <v>0</v>
      </c>
      <c r="S297" s="126">
        <v>0</v>
      </c>
      <c r="T297" s="126">
        <v>0</v>
      </c>
      <c r="U297" s="126">
        <v>0</v>
      </c>
      <c r="V297" s="126">
        <v>0</v>
      </c>
      <c r="W297" s="126">
        <v>0</v>
      </c>
      <c r="X297" s="126">
        <v>0</v>
      </c>
      <c r="Y297" s="126">
        <v>0</v>
      </c>
      <c r="Z297" s="126">
        <v>0</v>
      </c>
      <c r="AA297" s="126">
        <v>0</v>
      </c>
      <c r="AB297" s="126">
        <v>0</v>
      </c>
    </row>
    <row r="298" spans="1:28" x14ac:dyDescent="0.2">
      <c r="A298" s="122" t="s">
        <v>125</v>
      </c>
      <c r="B298" s="122">
        <v>3</v>
      </c>
      <c r="C298" s="122">
        <v>1</v>
      </c>
      <c r="D298" s="122">
        <v>0</v>
      </c>
      <c r="E298" s="122">
        <v>0</v>
      </c>
      <c r="F298" s="122">
        <v>0</v>
      </c>
      <c r="G298" s="122">
        <v>0</v>
      </c>
      <c r="H298" s="122">
        <v>0</v>
      </c>
      <c r="I298" s="128"/>
      <c r="J298" s="124" t="s">
        <v>124</v>
      </c>
      <c r="K298" s="129"/>
      <c r="L298" s="129"/>
      <c r="M298" s="129"/>
      <c r="N298" s="129"/>
      <c r="O298" s="129"/>
      <c r="P298" s="130"/>
      <c r="Q298" s="126">
        <f t="shared" ref="Q298:V298" si="150">+Q299+Q302</f>
        <v>1227097133.72</v>
      </c>
      <c r="R298" s="126">
        <f t="shared" si="150"/>
        <v>1320023779.79</v>
      </c>
      <c r="S298" s="126">
        <f t="shared" si="150"/>
        <v>1299885690.5899999</v>
      </c>
      <c r="T298" s="126">
        <f t="shared" si="150"/>
        <v>1334868843.73</v>
      </c>
      <c r="U298" s="126">
        <f t="shared" si="150"/>
        <v>1412203602.9400001</v>
      </c>
      <c r="V298" s="126">
        <f t="shared" si="150"/>
        <v>1548371182.45</v>
      </c>
      <c r="W298" s="126">
        <f t="shared" ref="W298:AB298" si="151">+W299+W302</f>
        <v>0</v>
      </c>
      <c r="X298" s="126">
        <f t="shared" si="151"/>
        <v>0</v>
      </c>
      <c r="Y298" s="126">
        <f t="shared" si="151"/>
        <v>0</v>
      </c>
      <c r="Z298" s="126">
        <f t="shared" si="151"/>
        <v>0</v>
      </c>
      <c r="AA298" s="126">
        <f t="shared" si="151"/>
        <v>0</v>
      </c>
      <c r="AB298" s="126">
        <f t="shared" si="151"/>
        <v>0</v>
      </c>
    </row>
    <row r="299" spans="1:28" x14ac:dyDescent="0.2">
      <c r="A299" s="127" t="s">
        <v>123</v>
      </c>
      <c r="B299" s="127">
        <v>3</v>
      </c>
      <c r="C299" s="127">
        <v>1</v>
      </c>
      <c r="D299" s="127">
        <v>1</v>
      </c>
      <c r="E299" s="127">
        <v>0</v>
      </c>
      <c r="F299" s="127">
        <v>0</v>
      </c>
      <c r="G299" s="127">
        <v>0</v>
      </c>
      <c r="H299" s="127">
        <v>0</v>
      </c>
      <c r="I299" s="128"/>
      <c r="J299" s="129"/>
      <c r="K299" s="129" t="s">
        <v>116</v>
      </c>
      <c r="L299" s="129"/>
      <c r="M299" s="129"/>
      <c r="N299" s="129"/>
      <c r="O299" s="129"/>
      <c r="P299" s="130"/>
      <c r="Q299" s="131">
        <f t="shared" ref="Q299:V299" si="152">+Q300+Q301</f>
        <v>1227097133.72</v>
      </c>
      <c r="R299" s="131">
        <f t="shared" si="152"/>
        <v>1320023779.79</v>
      </c>
      <c r="S299" s="131">
        <f t="shared" si="152"/>
        <v>1299885690.5899999</v>
      </c>
      <c r="T299" s="131">
        <f t="shared" si="152"/>
        <v>1334868843.73</v>
      </c>
      <c r="U299" s="131">
        <f t="shared" si="152"/>
        <v>1412203602.9400001</v>
      </c>
      <c r="V299" s="131">
        <f t="shared" si="152"/>
        <v>1548371182.45</v>
      </c>
      <c r="W299" s="131">
        <f t="shared" ref="W299:AB299" si="153">+W300+W301</f>
        <v>0</v>
      </c>
      <c r="X299" s="131">
        <f t="shared" si="153"/>
        <v>0</v>
      </c>
      <c r="Y299" s="131">
        <f t="shared" si="153"/>
        <v>0</v>
      </c>
      <c r="Z299" s="131">
        <f t="shared" si="153"/>
        <v>0</v>
      </c>
      <c r="AA299" s="131">
        <f t="shared" si="153"/>
        <v>0</v>
      </c>
      <c r="AB299" s="131">
        <f t="shared" si="153"/>
        <v>0</v>
      </c>
    </row>
    <row r="300" spans="1:28" x14ac:dyDescent="0.2">
      <c r="A300" s="11" t="s">
        <v>122</v>
      </c>
      <c r="B300" s="11">
        <v>3</v>
      </c>
      <c r="C300" s="11">
        <v>1</v>
      </c>
      <c r="D300" s="11">
        <v>1</v>
      </c>
      <c r="E300" s="11">
        <v>1</v>
      </c>
      <c r="F300" s="11">
        <v>0</v>
      </c>
      <c r="G300" s="11">
        <v>0</v>
      </c>
      <c r="H300" s="11">
        <v>0</v>
      </c>
      <c r="I300" s="10"/>
      <c r="J300" s="7"/>
      <c r="K300" s="7"/>
      <c r="L300" s="7" t="s">
        <v>114</v>
      </c>
      <c r="M300" s="7"/>
      <c r="N300" s="7"/>
      <c r="O300" s="7"/>
      <c r="P300" s="6"/>
      <c r="Q300" s="9">
        <v>1227097133.72</v>
      </c>
      <c r="R300" s="5">
        <f t="shared" ref="R300:V300" si="154">+Q304</f>
        <v>1320023779.79</v>
      </c>
      <c r="S300" s="5">
        <f t="shared" si="154"/>
        <v>1299885690.5899999</v>
      </c>
      <c r="T300" s="5">
        <f t="shared" si="154"/>
        <v>1334868843.73</v>
      </c>
      <c r="U300" s="5">
        <f t="shared" si="154"/>
        <v>1412203602.9400001</v>
      </c>
      <c r="V300" s="5">
        <f t="shared" si="154"/>
        <v>1548371182.45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</row>
    <row r="301" spans="1:28" x14ac:dyDescent="0.2">
      <c r="A301" s="11" t="s">
        <v>121</v>
      </c>
      <c r="B301" s="11">
        <v>3</v>
      </c>
      <c r="C301" s="11">
        <v>1</v>
      </c>
      <c r="D301" s="11">
        <v>1</v>
      </c>
      <c r="E301" s="11">
        <v>2</v>
      </c>
      <c r="F301" s="11">
        <v>0</v>
      </c>
      <c r="G301" s="11">
        <v>0</v>
      </c>
      <c r="H301" s="11">
        <v>0</v>
      </c>
      <c r="I301" s="10"/>
      <c r="J301" s="7"/>
      <c r="K301" s="7"/>
      <c r="L301" s="7" t="s">
        <v>112</v>
      </c>
      <c r="M301" s="7"/>
      <c r="N301" s="7"/>
      <c r="O301" s="7"/>
      <c r="P301" s="6"/>
      <c r="Q301" s="9">
        <v>0</v>
      </c>
      <c r="R301" s="9">
        <v>0</v>
      </c>
      <c r="S301" s="9">
        <v>0</v>
      </c>
      <c r="T301" s="9">
        <v>0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0</v>
      </c>
      <c r="AB301" s="9">
        <v>0</v>
      </c>
    </row>
    <row r="302" spans="1:28" x14ac:dyDescent="0.2">
      <c r="A302" s="11" t="s">
        <v>120</v>
      </c>
      <c r="B302" s="11">
        <v>3</v>
      </c>
      <c r="C302" s="11">
        <v>1</v>
      </c>
      <c r="D302" s="11">
        <v>2</v>
      </c>
      <c r="E302" s="11">
        <v>0</v>
      </c>
      <c r="F302" s="11">
        <v>0</v>
      </c>
      <c r="G302" s="11">
        <v>0</v>
      </c>
      <c r="H302" s="11">
        <v>0</v>
      </c>
      <c r="I302" s="10"/>
      <c r="J302" s="7"/>
      <c r="K302" s="7" t="s">
        <v>110</v>
      </c>
      <c r="L302" s="7"/>
      <c r="M302" s="7"/>
      <c r="N302" s="7"/>
      <c r="O302" s="7"/>
      <c r="P302" s="6"/>
      <c r="Q302" s="9">
        <v>0</v>
      </c>
      <c r="R302" s="9">
        <v>0</v>
      </c>
      <c r="S302" s="9">
        <v>0</v>
      </c>
      <c r="T302" s="9">
        <v>0</v>
      </c>
      <c r="U302" s="9">
        <v>0</v>
      </c>
      <c r="V302" s="9">
        <v>0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</row>
    <row r="303" spans="1:28" x14ac:dyDescent="0.2">
      <c r="A303" s="122" t="s">
        <v>119</v>
      </c>
      <c r="B303" s="122">
        <v>3</v>
      </c>
      <c r="C303" s="122">
        <v>2</v>
      </c>
      <c r="D303" s="122">
        <v>0</v>
      </c>
      <c r="E303" s="122">
        <v>0</v>
      </c>
      <c r="F303" s="122">
        <v>0</v>
      </c>
      <c r="G303" s="122">
        <v>0</v>
      </c>
      <c r="H303" s="122">
        <v>0</v>
      </c>
      <c r="I303" s="128"/>
      <c r="J303" s="124" t="s">
        <v>118</v>
      </c>
      <c r="K303" s="129"/>
      <c r="L303" s="129"/>
      <c r="M303" s="129"/>
      <c r="N303" s="129"/>
      <c r="O303" s="129"/>
      <c r="P303" s="130"/>
      <c r="Q303" s="126">
        <f t="shared" ref="Q303:V303" si="155">Q304+Q307</f>
        <v>1320023779.79</v>
      </c>
      <c r="R303" s="126">
        <f t="shared" si="155"/>
        <v>1299885690.5899999</v>
      </c>
      <c r="S303" s="126">
        <f t="shared" si="155"/>
        <v>1334868843.73</v>
      </c>
      <c r="T303" s="126">
        <f t="shared" si="155"/>
        <v>1412203602.9400001</v>
      </c>
      <c r="U303" s="126">
        <f t="shared" si="155"/>
        <v>1548371182.45</v>
      </c>
      <c r="V303" s="126">
        <f t="shared" si="155"/>
        <v>1614903972.0799999</v>
      </c>
      <c r="W303" s="126">
        <f t="shared" ref="W303:AB303" si="156">W304+W307</f>
        <v>0</v>
      </c>
      <c r="X303" s="126">
        <f t="shared" si="156"/>
        <v>0</v>
      </c>
      <c r="Y303" s="126">
        <f t="shared" si="156"/>
        <v>0</v>
      </c>
      <c r="Z303" s="126">
        <f t="shared" si="156"/>
        <v>0</v>
      </c>
      <c r="AA303" s="126">
        <f t="shared" si="156"/>
        <v>0</v>
      </c>
      <c r="AB303" s="126">
        <f t="shared" si="156"/>
        <v>0</v>
      </c>
    </row>
    <row r="304" spans="1:28" x14ac:dyDescent="0.2">
      <c r="A304" s="127" t="s">
        <v>117</v>
      </c>
      <c r="B304" s="127">
        <v>3</v>
      </c>
      <c r="C304" s="127">
        <v>2</v>
      </c>
      <c r="D304" s="127">
        <v>1</v>
      </c>
      <c r="E304" s="127">
        <v>0</v>
      </c>
      <c r="F304" s="127">
        <v>0</v>
      </c>
      <c r="G304" s="127">
        <v>0</v>
      </c>
      <c r="H304" s="127">
        <v>0</v>
      </c>
      <c r="I304" s="128"/>
      <c r="J304" s="129"/>
      <c r="K304" s="129" t="s">
        <v>116</v>
      </c>
      <c r="L304" s="129"/>
      <c r="M304" s="129"/>
      <c r="N304" s="129"/>
      <c r="O304" s="129"/>
      <c r="P304" s="130"/>
      <c r="Q304" s="131">
        <f t="shared" ref="Q304:V304" si="157">Q305+Q306</f>
        <v>1320023779.79</v>
      </c>
      <c r="R304" s="131">
        <f t="shared" si="157"/>
        <v>1299885690.5899999</v>
      </c>
      <c r="S304" s="131">
        <f t="shared" si="157"/>
        <v>1334868843.73</v>
      </c>
      <c r="T304" s="131">
        <f t="shared" si="157"/>
        <v>1412203602.9400001</v>
      </c>
      <c r="U304" s="131">
        <f t="shared" si="157"/>
        <v>1548371182.45</v>
      </c>
      <c r="V304" s="131">
        <f t="shared" si="157"/>
        <v>1614903972.0799999</v>
      </c>
      <c r="W304" s="131">
        <f t="shared" ref="W304:AB304" si="158">W305+W306</f>
        <v>0</v>
      </c>
      <c r="X304" s="131">
        <f t="shared" si="158"/>
        <v>0</v>
      </c>
      <c r="Y304" s="131">
        <f t="shared" si="158"/>
        <v>0</v>
      </c>
      <c r="Z304" s="131">
        <f t="shared" si="158"/>
        <v>0</v>
      </c>
      <c r="AA304" s="131">
        <f t="shared" si="158"/>
        <v>0</v>
      </c>
      <c r="AB304" s="131">
        <f t="shared" si="158"/>
        <v>0</v>
      </c>
    </row>
    <row r="305" spans="1:28" x14ac:dyDescent="0.2">
      <c r="A305" s="11" t="s">
        <v>115</v>
      </c>
      <c r="B305" s="11">
        <v>3</v>
      </c>
      <c r="C305" s="11">
        <v>2</v>
      </c>
      <c r="D305" s="11">
        <v>1</v>
      </c>
      <c r="E305" s="11">
        <v>1</v>
      </c>
      <c r="F305" s="11">
        <v>0</v>
      </c>
      <c r="G305" s="11">
        <v>0</v>
      </c>
      <c r="H305" s="11">
        <v>0</v>
      </c>
      <c r="I305" s="10"/>
      <c r="J305" s="7"/>
      <c r="K305" s="7"/>
      <c r="L305" s="7" t="s">
        <v>114</v>
      </c>
      <c r="M305" s="7"/>
      <c r="N305" s="7"/>
      <c r="O305" s="7"/>
      <c r="P305" s="6"/>
      <c r="Q305" s="9">
        <v>1320023779.79</v>
      </c>
      <c r="R305" s="9">
        <v>1299885690.5899999</v>
      </c>
      <c r="S305" s="9">
        <v>1334868843.73</v>
      </c>
      <c r="T305" s="9">
        <v>1412203602.9400001</v>
      </c>
      <c r="U305" s="9">
        <v>1548371182.45</v>
      </c>
      <c r="V305" s="9">
        <v>1614903972.0799999</v>
      </c>
      <c r="W305" s="9">
        <v>0</v>
      </c>
      <c r="X305" s="9">
        <v>0</v>
      </c>
      <c r="Y305" s="9">
        <v>0</v>
      </c>
      <c r="Z305" s="9">
        <v>0</v>
      </c>
      <c r="AA305" s="9">
        <v>0</v>
      </c>
      <c r="AB305" s="9">
        <v>0</v>
      </c>
    </row>
    <row r="306" spans="1:28" x14ac:dyDescent="0.2">
      <c r="A306" s="11" t="s">
        <v>113</v>
      </c>
      <c r="B306" s="11">
        <v>3</v>
      </c>
      <c r="C306" s="11">
        <v>2</v>
      </c>
      <c r="D306" s="11">
        <v>1</v>
      </c>
      <c r="E306" s="11">
        <v>2</v>
      </c>
      <c r="F306" s="11">
        <v>0</v>
      </c>
      <c r="G306" s="11">
        <v>0</v>
      </c>
      <c r="H306" s="11">
        <v>0</v>
      </c>
      <c r="I306" s="10"/>
      <c r="J306" s="7"/>
      <c r="K306" s="7"/>
      <c r="L306" s="7" t="s">
        <v>112</v>
      </c>
      <c r="M306" s="7"/>
      <c r="N306" s="7"/>
      <c r="O306" s="7"/>
      <c r="P306" s="6"/>
      <c r="Q306" s="9">
        <v>0</v>
      </c>
      <c r="R306" s="9">
        <v>0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  <c r="Z306" s="9">
        <v>0</v>
      </c>
      <c r="AA306" s="9">
        <v>0</v>
      </c>
      <c r="AB306" s="9">
        <v>0</v>
      </c>
    </row>
    <row r="307" spans="1:28" x14ac:dyDescent="0.2">
      <c r="A307" s="11" t="s">
        <v>111</v>
      </c>
      <c r="B307" s="11">
        <v>3</v>
      </c>
      <c r="C307" s="11">
        <v>2</v>
      </c>
      <c r="D307" s="11">
        <v>2</v>
      </c>
      <c r="E307" s="11">
        <v>0</v>
      </c>
      <c r="F307" s="11">
        <v>0</v>
      </c>
      <c r="G307" s="11">
        <v>0</v>
      </c>
      <c r="H307" s="11">
        <v>0</v>
      </c>
      <c r="I307" s="10"/>
      <c r="J307" s="7"/>
      <c r="K307" s="7" t="s">
        <v>110</v>
      </c>
      <c r="L307" s="7"/>
      <c r="M307" s="7"/>
      <c r="N307" s="7"/>
      <c r="O307" s="7"/>
      <c r="P307" s="6"/>
      <c r="Q307" s="9">
        <v>0</v>
      </c>
      <c r="R307" s="9">
        <v>0</v>
      </c>
      <c r="S307" s="9">
        <v>0</v>
      </c>
      <c r="T307" s="9">
        <v>0</v>
      </c>
      <c r="U307" s="9">
        <v>0</v>
      </c>
      <c r="V307" s="9">
        <v>0</v>
      </c>
      <c r="W307" s="9">
        <v>0</v>
      </c>
      <c r="X307" s="9">
        <v>0</v>
      </c>
      <c r="Y307" s="9">
        <v>0</v>
      </c>
      <c r="Z307" s="9">
        <v>0</v>
      </c>
      <c r="AA307" s="9">
        <v>0</v>
      </c>
      <c r="AB307" s="9">
        <v>0</v>
      </c>
    </row>
    <row r="308" spans="1:28" x14ac:dyDescent="0.2">
      <c r="A308" s="122" t="s">
        <v>109</v>
      </c>
      <c r="B308" s="122">
        <v>4</v>
      </c>
      <c r="C308" s="122">
        <v>0</v>
      </c>
      <c r="D308" s="122">
        <v>0</v>
      </c>
      <c r="E308" s="122">
        <v>0</v>
      </c>
      <c r="F308" s="122">
        <v>0</v>
      </c>
      <c r="G308" s="122">
        <v>0</v>
      </c>
      <c r="H308" s="122">
        <v>0</v>
      </c>
      <c r="I308" s="123" t="s">
        <v>108</v>
      </c>
      <c r="J308" s="129"/>
      <c r="K308" s="129"/>
      <c r="L308" s="129"/>
      <c r="M308" s="129"/>
      <c r="N308" s="129"/>
      <c r="O308" s="129"/>
      <c r="P308" s="130"/>
      <c r="Q308" s="126">
        <v>0</v>
      </c>
      <c r="R308" s="126">
        <v>0</v>
      </c>
      <c r="S308" s="126">
        <v>0</v>
      </c>
      <c r="T308" s="126">
        <v>0</v>
      </c>
      <c r="U308" s="126">
        <v>0</v>
      </c>
      <c r="V308" s="126">
        <v>0</v>
      </c>
      <c r="W308" s="126">
        <v>0</v>
      </c>
      <c r="X308" s="126">
        <v>0</v>
      </c>
      <c r="Y308" s="126">
        <v>0</v>
      </c>
      <c r="Z308" s="126">
        <v>0</v>
      </c>
      <c r="AA308" s="126">
        <v>0</v>
      </c>
      <c r="AB308" s="126">
        <v>0</v>
      </c>
    </row>
    <row r="309" spans="1:28" x14ac:dyDescent="0.2">
      <c r="A309" s="122" t="s">
        <v>107</v>
      </c>
      <c r="B309" s="122">
        <v>4</v>
      </c>
      <c r="C309" s="122">
        <v>1</v>
      </c>
      <c r="D309" s="122">
        <v>1</v>
      </c>
      <c r="E309" s="122">
        <v>0</v>
      </c>
      <c r="F309" s="122">
        <v>0</v>
      </c>
      <c r="G309" s="122">
        <v>0</v>
      </c>
      <c r="H309" s="122">
        <v>0</v>
      </c>
      <c r="I309" s="128"/>
      <c r="J309" s="124" t="s">
        <v>106</v>
      </c>
      <c r="K309" s="132"/>
      <c r="L309" s="129"/>
      <c r="M309" s="129"/>
      <c r="N309" s="129"/>
      <c r="O309" s="129"/>
      <c r="P309" s="130"/>
      <c r="Q309" s="126">
        <f t="shared" ref="Q309:V309" si="159">+Q310+Q311</f>
        <v>0</v>
      </c>
      <c r="R309" s="126">
        <f t="shared" si="159"/>
        <v>0</v>
      </c>
      <c r="S309" s="126">
        <f t="shared" si="159"/>
        <v>0</v>
      </c>
      <c r="T309" s="126">
        <f t="shared" si="159"/>
        <v>0</v>
      </c>
      <c r="U309" s="126">
        <f t="shared" si="159"/>
        <v>0</v>
      </c>
      <c r="V309" s="126">
        <f t="shared" si="159"/>
        <v>0</v>
      </c>
      <c r="W309" s="126">
        <f t="shared" ref="W309:AB309" si="160">+W310+W311</f>
        <v>0</v>
      </c>
      <c r="X309" s="126">
        <f t="shared" si="160"/>
        <v>0</v>
      </c>
      <c r="Y309" s="126">
        <f t="shared" si="160"/>
        <v>0</v>
      </c>
      <c r="Z309" s="126">
        <f t="shared" si="160"/>
        <v>0</v>
      </c>
      <c r="AA309" s="126">
        <f t="shared" si="160"/>
        <v>0</v>
      </c>
      <c r="AB309" s="126">
        <f t="shared" si="160"/>
        <v>0</v>
      </c>
    </row>
    <row r="310" spans="1:28" x14ac:dyDescent="0.2">
      <c r="A310" s="11" t="s">
        <v>105</v>
      </c>
      <c r="B310" s="11">
        <v>4</v>
      </c>
      <c r="C310" s="11">
        <v>1</v>
      </c>
      <c r="D310" s="11">
        <v>1</v>
      </c>
      <c r="E310" s="11">
        <v>6</v>
      </c>
      <c r="F310" s="11">
        <v>0</v>
      </c>
      <c r="G310" s="11">
        <v>0</v>
      </c>
      <c r="H310" s="11">
        <v>0</v>
      </c>
      <c r="I310" s="10"/>
      <c r="J310" s="7"/>
      <c r="K310" s="7" t="s">
        <v>104</v>
      </c>
      <c r="L310" s="7"/>
      <c r="M310" s="7"/>
      <c r="N310" s="7"/>
      <c r="O310" s="7"/>
      <c r="P310" s="6"/>
      <c r="Q310" s="9">
        <v>0</v>
      </c>
      <c r="R310" s="9">
        <v>0</v>
      </c>
      <c r="S310" s="9">
        <v>0</v>
      </c>
      <c r="T310" s="9">
        <v>0</v>
      </c>
      <c r="U310" s="9">
        <v>0</v>
      </c>
      <c r="V310" s="9">
        <v>0</v>
      </c>
      <c r="W310" s="9">
        <v>0</v>
      </c>
      <c r="X310" s="9">
        <v>0</v>
      </c>
      <c r="Y310" s="9">
        <v>0</v>
      </c>
      <c r="Z310" s="9">
        <v>0</v>
      </c>
      <c r="AA310" s="9">
        <v>0</v>
      </c>
      <c r="AB310" s="9">
        <v>0</v>
      </c>
    </row>
    <row r="311" spans="1:28" x14ac:dyDescent="0.2">
      <c r="A311" s="11" t="s">
        <v>103</v>
      </c>
      <c r="B311" s="11">
        <v>4</v>
      </c>
      <c r="C311" s="11">
        <v>1</v>
      </c>
      <c r="D311" s="11">
        <v>50</v>
      </c>
      <c r="E311" s="11">
        <v>0</v>
      </c>
      <c r="F311" s="11">
        <v>0</v>
      </c>
      <c r="G311" s="11">
        <v>0</v>
      </c>
      <c r="H311" s="11">
        <v>0</v>
      </c>
      <c r="I311" s="10"/>
      <c r="J311" s="7"/>
      <c r="K311" s="7" t="s">
        <v>102</v>
      </c>
      <c r="L311" s="7"/>
      <c r="M311" s="7"/>
      <c r="N311" s="7"/>
      <c r="O311" s="7"/>
      <c r="P311" s="6"/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9">
        <v>0</v>
      </c>
      <c r="W311" s="9">
        <v>0</v>
      </c>
      <c r="X311" s="9">
        <v>0</v>
      </c>
      <c r="Y311" s="9">
        <v>0</v>
      </c>
      <c r="Z311" s="9">
        <v>0</v>
      </c>
      <c r="AA311" s="9">
        <v>0</v>
      </c>
      <c r="AB311" s="9">
        <v>0</v>
      </c>
    </row>
    <row r="312" spans="1:28" x14ac:dyDescent="0.2">
      <c r="A312" s="11" t="s">
        <v>101</v>
      </c>
      <c r="B312" s="11">
        <v>4</v>
      </c>
      <c r="C312" s="11">
        <v>2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0"/>
      <c r="J312" s="7" t="s">
        <v>100</v>
      </c>
      <c r="K312" s="7"/>
      <c r="L312" s="7"/>
      <c r="M312" s="7"/>
      <c r="N312" s="7"/>
      <c r="O312" s="7"/>
      <c r="P312" s="6"/>
      <c r="Q312" s="9">
        <v>0</v>
      </c>
      <c r="R312" s="9">
        <v>0</v>
      </c>
      <c r="S312" s="9">
        <v>0</v>
      </c>
      <c r="T312" s="9">
        <v>0</v>
      </c>
      <c r="U312" s="9">
        <v>0</v>
      </c>
      <c r="V312" s="9">
        <v>0</v>
      </c>
      <c r="W312" s="9">
        <v>0</v>
      </c>
      <c r="X312" s="9">
        <v>0</v>
      </c>
      <c r="Y312" s="9">
        <v>0</v>
      </c>
      <c r="Z312" s="9">
        <v>0</v>
      </c>
      <c r="AA312" s="9">
        <v>0</v>
      </c>
      <c r="AB312" s="9">
        <v>0</v>
      </c>
    </row>
    <row r="313" spans="1:28" x14ac:dyDescent="0.2">
      <c r="A313" s="11" t="s">
        <v>99</v>
      </c>
      <c r="B313" s="11">
        <v>4</v>
      </c>
      <c r="C313" s="11">
        <v>5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0"/>
      <c r="J313" s="7" t="s">
        <v>38</v>
      </c>
      <c r="K313" s="7"/>
      <c r="L313" s="7"/>
      <c r="M313" s="7"/>
      <c r="N313" s="7"/>
      <c r="O313" s="7"/>
      <c r="P313" s="6"/>
      <c r="Q313" s="9">
        <v>3952476.6500003338</v>
      </c>
      <c r="R313" s="9">
        <v>-786076.95000004768</v>
      </c>
      <c r="S313" s="9">
        <v>258291.86000013351</v>
      </c>
      <c r="T313" s="9">
        <v>0</v>
      </c>
      <c r="U313" s="9">
        <v>0</v>
      </c>
      <c r="V313" s="9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0</v>
      </c>
      <c r="AB313" s="9">
        <v>0</v>
      </c>
    </row>
    <row r="314" spans="1:28" x14ac:dyDescent="0.2">
      <c r="A314" s="11" t="s">
        <v>98</v>
      </c>
      <c r="B314" s="11">
        <v>4</v>
      </c>
      <c r="C314" s="11">
        <v>7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0"/>
      <c r="J314" s="7" t="s">
        <v>36</v>
      </c>
      <c r="K314" s="7"/>
      <c r="L314" s="7"/>
      <c r="M314" s="7"/>
      <c r="N314" s="7"/>
      <c r="O314" s="7"/>
      <c r="P314" s="100"/>
      <c r="Q314" s="9">
        <v>0</v>
      </c>
      <c r="R314" s="9">
        <v>0</v>
      </c>
      <c r="S314" s="9">
        <v>0</v>
      </c>
      <c r="T314" s="9">
        <v>0</v>
      </c>
      <c r="U314" s="9">
        <v>0</v>
      </c>
      <c r="V314" s="9">
        <v>0</v>
      </c>
      <c r="W314" s="9">
        <v>0</v>
      </c>
      <c r="X314" s="9">
        <v>0</v>
      </c>
      <c r="Y314" s="9">
        <v>0</v>
      </c>
      <c r="Z314" s="9">
        <v>0</v>
      </c>
      <c r="AA314" s="9">
        <v>0</v>
      </c>
      <c r="AB314" s="9">
        <v>0</v>
      </c>
    </row>
    <row r="315" spans="1:28" x14ac:dyDescent="0.2">
      <c r="A315" s="122" t="s">
        <v>97</v>
      </c>
      <c r="B315" s="122">
        <v>5</v>
      </c>
      <c r="C315" s="122">
        <v>1</v>
      </c>
      <c r="D315" s="122">
        <v>0</v>
      </c>
      <c r="E315" s="122">
        <v>0</v>
      </c>
      <c r="F315" s="122">
        <v>0</v>
      </c>
      <c r="G315" s="122">
        <v>0</v>
      </c>
      <c r="H315" s="122">
        <v>0</v>
      </c>
      <c r="I315" s="123" t="s">
        <v>96</v>
      </c>
      <c r="J315" s="132"/>
      <c r="K315" s="129"/>
      <c r="L315" s="129"/>
      <c r="M315" s="129"/>
      <c r="N315" s="129"/>
      <c r="O315" s="129"/>
      <c r="P315" s="130"/>
      <c r="Q315" s="126">
        <v>0</v>
      </c>
      <c r="R315" s="126">
        <v>0</v>
      </c>
      <c r="S315" s="126">
        <v>0</v>
      </c>
      <c r="T315" s="126">
        <v>0</v>
      </c>
      <c r="U315" s="126">
        <v>0</v>
      </c>
      <c r="V315" s="126">
        <v>0</v>
      </c>
      <c r="W315" s="126">
        <v>0</v>
      </c>
      <c r="X315" s="126">
        <v>0</v>
      </c>
      <c r="Y315" s="126">
        <v>0</v>
      </c>
      <c r="Z315" s="126">
        <v>0</v>
      </c>
      <c r="AA315" s="126">
        <v>0</v>
      </c>
      <c r="AB315" s="126">
        <v>0</v>
      </c>
    </row>
    <row r="316" spans="1:28" x14ac:dyDescent="0.2">
      <c r="A316" s="122" t="s">
        <v>95</v>
      </c>
      <c r="B316" s="122">
        <v>5</v>
      </c>
      <c r="C316" s="122">
        <v>1</v>
      </c>
      <c r="D316" s="122">
        <v>1</v>
      </c>
      <c r="E316" s="122">
        <v>0</v>
      </c>
      <c r="F316" s="122">
        <v>0</v>
      </c>
      <c r="G316" s="122">
        <v>0</v>
      </c>
      <c r="H316" s="122">
        <v>0</v>
      </c>
      <c r="I316" s="128"/>
      <c r="J316" s="124" t="s">
        <v>94</v>
      </c>
      <c r="K316" s="132"/>
      <c r="L316" s="129"/>
      <c r="M316" s="129"/>
      <c r="N316" s="129"/>
      <c r="O316" s="129"/>
      <c r="P316" s="130"/>
      <c r="Q316" s="126">
        <f t="shared" ref="Q316:V316" si="161">+Q317+Q324+Q325+Q326</f>
        <v>417353226.69999999</v>
      </c>
      <c r="R316" s="126">
        <f t="shared" si="161"/>
        <v>308622062.39999998</v>
      </c>
      <c r="S316" s="126">
        <f t="shared" si="161"/>
        <v>365593621.29999995</v>
      </c>
      <c r="T316" s="126">
        <f t="shared" si="161"/>
        <v>357905089.11999995</v>
      </c>
      <c r="U316" s="126">
        <f t="shared" si="161"/>
        <v>442519807.15000004</v>
      </c>
      <c r="V316" s="126">
        <f t="shared" si="161"/>
        <v>401842204.23000002</v>
      </c>
      <c r="W316" s="126">
        <f t="shared" ref="W316:AB316" si="162">+W317+W324+W325+W326</f>
        <v>0</v>
      </c>
      <c r="X316" s="126">
        <f t="shared" si="162"/>
        <v>0</v>
      </c>
      <c r="Y316" s="126">
        <f t="shared" si="162"/>
        <v>0</v>
      </c>
      <c r="Z316" s="126">
        <f t="shared" si="162"/>
        <v>0</v>
      </c>
      <c r="AA316" s="126">
        <f t="shared" si="162"/>
        <v>0</v>
      </c>
      <c r="AB316" s="126">
        <f t="shared" si="162"/>
        <v>0</v>
      </c>
    </row>
    <row r="317" spans="1:28" x14ac:dyDescent="0.2">
      <c r="A317" s="127" t="s">
        <v>93</v>
      </c>
      <c r="B317" s="127">
        <v>5</v>
      </c>
      <c r="C317" s="127">
        <v>1</v>
      </c>
      <c r="D317" s="127">
        <v>1</v>
      </c>
      <c r="E317" s="127">
        <v>1</v>
      </c>
      <c r="F317" s="127">
        <v>0</v>
      </c>
      <c r="G317" s="127">
        <v>0</v>
      </c>
      <c r="H317" s="127">
        <v>0</v>
      </c>
      <c r="I317" s="128"/>
      <c r="J317" s="129"/>
      <c r="K317" s="129" t="s">
        <v>92</v>
      </c>
      <c r="L317" s="132"/>
      <c r="M317" s="129"/>
      <c r="N317" s="129"/>
      <c r="O317" s="129"/>
      <c r="P317" s="130"/>
      <c r="Q317" s="131">
        <f t="shared" ref="Q317:V317" si="163">+Q318+Q319+Q320+Q323</f>
        <v>311098599.71999997</v>
      </c>
      <c r="R317" s="131">
        <f t="shared" si="163"/>
        <v>235590462.97999999</v>
      </c>
      <c r="S317" s="131">
        <f t="shared" si="163"/>
        <v>271321899.77999997</v>
      </c>
      <c r="T317" s="131">
        <f t="shared" si="163"/>
        <v>273638940.09999996</v>
      </c>
      <c r="U317" s="131">
        <f t="shared" si="163"/>
        <v>338611284.44</v>
      </c>
      <c r="V317" s="131">
        <f t="shared" si="163"/>
        <v>306781985.17000002</v>
      </c>
      <c r="W317" s="131">
        <f t="shared" ref="W317:AB317" si="164">+W318+W319+W320+W323</f>
        <v>0</v>
      </c>
      <c r="X317" s="131">
        <f t="shared" si="164"/>
        <v>0</v>
      </c>
      <c r="Y317" s="131">
        <f t="shared" si="164"/>
        <v>0</v>
      </c>
      <c r="Z317" s="131">
        <f t="shared" si="164"/>
        <v>0</v>
      </c>
      <c r="AA317" s="131">
        <f t="shared" si="164"/>
        <v>0</v>
      </c>
      <c r="AB317" s="131">
        <f t="shared" si="164"/>
        <v>0</v>
      </c>
    </row>
    <row r="318" spans="1:28" x14ac:dyDescent="0.2">
      <c r="A318" s="127" t="s">
        <v>91</v>
      </c>
      <c r="B318" s="127">
        <v>5</v>
      </c>
      <c r="C318" s="127">
        <v>1</v>
      </c>
      <c r="D318" s="127">
        <v>1</v>
      </c>
      <c r="E318" s="127">
        <v>1</v>
      </c>
      <c r="F318" s="127">
        <v>1</v>
      </c>
      <c r="G318" s="127">
        <v>0</v>
      </c>
      <c r="H318" s="127">
        <v>0</v>
      </c>
      <c r="I318" s="128"/>
      <c r="J318" s="129"/>
      <c r="K318" s="129"/>
      <c r="L318" s="129" t="s">
        <v>90</v>
      </c>
      <c r="M318" s="129"/>
      <c r="N318" s="132"/>
      <c r="O318" s="129"/>
      <c r="P318" s="130"/>
      <c r="Q318" s="131">
        <f t="shared" ref="Q318:V318" si="165">+Q4-Q271-Q279</f>
        <v>0</v>
      </c>
      <c r="R318" s="131">
        <f t="shared" si="165"/>
        <v>0</v>
      </c>
      <c r="S318" s="131">
        <f t="shared" si="165"/>
        <v>0</v>
      </c>
      <c r="T318" s="131">
        <f t="shared" si="165"/>
        <v>0</v>
      </c>
      <c r="U318" s="131">
        <f t="shared" si="165"/>
        <v>0</v>
      </c>
      <c r="V318" s="131">
        <f t="shared" si="165"/>
        <v>0</v>
      </c>
      <c r="W318" s="131">
        <f t="shared" ref="W318:AB318" si="166">+W4-W271-W279</f>
        <v>0</v>
      </c>
      <c r="X318" s="131">
        <f t="shared" si="166"/>
        <v>0</v>
      </c>
      <c r="Y318" s="131">
        <f t="shared" si="166"/>
        <v>0</v>
      </c>
      <c r="Z318" s="131">
        <f t="shared" si="166"/>
        <v>0</v>
      </c>
      <c r="AA318" s="131">
        <f t="shared" si="166"/>
        <v>0</v>
      </c>
      <c r="AB318" s="131">
        <f t="shared" si="166"/>
        <v>0</v>
      </c>
    </row>
    <row r="319" spans="1:28" x14ac:dyDescent="0.2">
      <c r="A319" s="127" t="s">
        <v>89</v>
      </c>
      <c r="B319" s="127">
        <v>5</v>
      </c>
      <c r="C319" s="127">
        <v>1</v>
      </c>
      <c r="D319" s="127">
        <v>1</v>
      </c>
      <c r="E319" s="127">
        <v>1</v>
      </c>
      <c r="F319" s="127">
        <v>2</v>
      </c>
      <c r="G319" s="127">
        <v>0</v>
      </c>
      <c r="H319" s="127">
        <v>0</v>
      </c>
      <c r="I319" s="128"/>
      <c r="J319" s="129"/>
      <c r="K319" s="129"/>
      <c r="L319" s="129" t="s">
        <v>88</v>
      </c>
      <c r="M319" s="129"/>
      <c r="N319" s="132"/>
      <c r="O319" s="129"/>
      <c r="P319" s="130"/>
      <c r="Q319" s="131">
        <f t="shared" ref="Q319:V319" si="167">+Q8-Q269-Q270-Q282</f>
        <v>284539823.56999999</v>
      </c>
      <c r="R319" s="131">
        <f t="shared" si="167"/>
        <v>209200070.53</v>
      </c>
      <c r="S319" s="131">
        <f t="shared" si="167"/>
        <v>247855948.44999999</v>
      </c>
      <c r="T319" s="131">
        <f t="shared" si="167"/>
        <v>242096501.75999999</v>
      </c>
      <c r="U319" s="131">
        <f t="shared" si="167"/>
        <v>311943043.81</v>
      </c>
      <c r="V319" s="131">
        <f t="shared" si="167"/>
        <v>271884826.94</v>
      </c>
      <c r="W319" s="131">
        <f t="shared" ref="W319:AB319" si="168">+W8-W269-W270-W282</f>
        <v>0</v>
      </c>
      <c r="X319" s="131">
        <f t="shared" si="168"/>
        <v>0</v>
      </c>
      <c r="Y319" s="131">
        <f t="shared" si="168"/>
        <v>0</v>
      </c>
      <c r="Z319" s="131">
        <f t="shared" si="168"/>
        <v>0</v>
      </c>
      <c r="AA319" s="131">
        <f t="shared" si="168"/>
        <v>0</v>
      </c>
      <c r="AB319" s="131">
        <f t="shared" si="168"/>
        <v>0</v>
      </c>
    </row>
    <row r="320" spans="1:28" x14ac:dyDescent="0.2">
      <c r="A320" s="127" t="s">
        <v>87</v>
      </c>
      <c r="B320" s="127">
        <v>5</v>
      </c>
      <c r="C320" s="127">
        <v>1</v>
      </c>
      <c r="D320" s="127">
        <v>1</v>
      </c>
      <c r="E320" s="127">
        <v>1</v>
      </c>
      <c r="F320" s="127">
        <v>3</v>
      </c>
      <c r="G320" s="127">
        <v>0</v>
      </c>
      <c r="H320" s="127">
        <v>0</v>
      </c>
      <c r="I320" s="128"/>
      <c r="J320" s="129"/>
      <c r="K320" s="129"/>
      <c r="L320" s="129" t="s">
        <v>86</v>
      </c>
      <c r="M320" s="129"/>
      <c r="N320" s="132"/>
      <c r="O320" s="129"/>
      <c r="P320" s="130"/>
      <c r="Q320" s="131">
        <f t="shared" ref="Q320:V321" si="169">+Q15</f>
        <v>26558776.149999999</v>
      </c>
      <c r="R320" s="131">
        <f t="shared" si="169"/>
        <v>26390392.449999999</v>
      </c>
      <c r="S320" s="131">
        <f t="shared" si="169"/>
        <v>23465951.329999998</v>
      </c>
      <c r="T320" s="131">
        <f t="shared" si="169"/>
        <v>31542438.34</v>
      </c>
      <c r="U320" s="131">
        <f t="shared" si="169"/>
        <v>26668240.629999999</v>
      </c>
      <c r="V320" s="131">
        <f t="shared" si="169"/>
        <v>34897158.230000004</v>
      </c>
      <c r="W320" s="131">
        <f t="shared" ref="W320:AB321" si="170">+W15</f>
        <v>0</v>
      </c>
      <c r="X320" s="131">
        <f t="shared" si="170"/>
        <v>0</v>
      </c>
      <c r="Y320" s="131">
        <f t="shared" si="170"/>
        <v>0</v>
      </c>
      <c r="Z320" s="131">
        <f t="shared" si="170"/>
        <v>0</v>
      </c>
      <c r="AA320" s="131">
        <f t="shared" si="170"/>
        <v>0</v>
      </c>
      <c r="AB320" s="131">
        <f t="shared" si="170"/>
        <v>0</v>
      </c>
    </row>
    <row r="321" spans="1:28" x14ac:dyDescent="0.2">
      <c r="A321" s="127" t="s">
        <v>85</v>
      </c>
      <c r="B321" s="127">
        <v>5</v>
      </c>
      <c r="C321" s="127">
        <v>1</v>
      </c>
      <c r="D321" s="127">
        <v>1</v>
      </c>
      <c r="E321" s="127">
        <v>1</v>
      </c>
      <c r="F321" s="127">
        <v>3</v>
      </c>
      <c r="G321" s="127">
        <v>1</v>
      </c>
      <c r="H321" s="127">
        <v>0</v>
      </c>
      <c r="I321" s="128"/>
      <c r="J321" s="129"/>
      <c r="K321" s="129"/>
      <c r="L321" s="129"/>
      <c r="M321" s="129" t="s">
        <v>84</v>
      </c>
      <c r="N321" s="132"/>
      <c r="O321" s="129"/>
      <c r="P321" s="130"/>
      <c r="Q321" s="131">
        <f t="shared" si="169"/>
        <v>8157497.4900000002</v>
      </c>
      <c r="R321" s="131">
        <f t="shared" si="169"/>
        <v>7897906.5899999999</v>
      </c>
      <c r="S321" s="131">
        <f t="shared" si="169"/>
        <v>8606628.8800000008</v>
      </c>
      <c r="T321" s="131">
        <f t="shared" si="169"/>
        <v>9789590.3399999999</v>
      </c>
      <c r="U321" s="131">
        <f t="shared" si="169"/>
        <v>9203117.7300000004</v>
      </c>
      <c r="V321" s="131">
        <f t="shared" si="169"/>
        <v>9645637.8399999999</v>
      </c>
      <c r="W321" s="131">
        <f t="shared" si="170"/>
        <v>0</v>
      </c>
      <c r="X321" s="131">
        <f t="shared" si="170"/>
        <v>0</v>
      </c>
      <c r="Y321" s="131">
        <f t="shared" si="170"/>
        <v>0</v>
      </c>
      <c r="Z321" s="131">
        <f t="shared" si="170"/>
        <v>0</v>
      </c>
      <c r="AA321" s="131">
        <f t="shared" si="170"/>
        <v>0</v>
      </c>
      <c r="AB321" s="131">
        <f t="shared" si="170"/>
        <v>0</v>
      </c>
    </row>
    <row r="322" spans="1:28" x14ac:dyDescent="0.2">
      <c r="A322" s="127" t="s">
        <v>83</v>
      </c>
      <c r="B322" s="127">
        <v>5</v>
      </c>
      <c r="C322" s="127">
        <v>1</v>
      </c>
      <c r="D322" s="127">
        <v>1</v>
      </c>
      <c r="E322" s="127">
        <v>1</v>
      </c>
      <c r="F322" s="127">
        <v>3</v>
      </c>
      <c r="G322" s="127">
        <v>2</v>
      </c>
      <c r="H322" s="127">
        <v>0</v>
      </c>
      <c r="I322" s="128"/>
      <c r="J322" s="129"/>
      <c r="K322" s="129"/>
      <c r="L322" s="129"/>
      <c r="M322" s="129" t="s">
        <v>82</v>
      </c>
      <c r="N322" s="132"/>
      <c r="O322" s="129"/>
      <c r="P322" s="130"/>
      <c r="Q322" s="131">
        <f t="shared" ref="Q322:V322" si="171">+Q320-Q321</f>
        <v>18401278.659999996</v>
      </c>
      <c r="R322" s="131">
        <f t="shared" si="171"/>
        <v>18492485.859999999</v>
      </c>
      <c r="S322" s="131">
        <f t="shared" si="171"/>
        <v>14859322.449999997</v>
      </c>
      <c r="T322" s="131">
        <f t="shared" si="171"/>
        <v>21752848</v>
      </c>
      <c r="U322" s="131">
        <f t="shared" si="171"/>
        <v>17465122.899999999</v>
      </c>
      <c r="V322" s="131">
        <f t="shared" si="171"/>
        <v>25251520.390000004</v>
      </c>
      <c r="W322" s="131">
        <f t="shared" ref="W322:AB322" si="172">+W320-W321</f>
        <v>0</v>
      </c>
      <c r="X322" s="131">
        <f t="shared" si="172"/>
        <v>0</v>
      </c>
      <c r="Y322" s="131">
        <f t="shared" si="172"/>
        <v>0</v>
      </c>
      <c r="Z322" s="131">
        <f t="shared" si="172"/>
        <v>0</v>
      </c>
      <c r="AA322" s="131">
        <f t="shared" si="172"/>
        <v>0</v>
      </c>
      <c r="AB322" s="131">
        <f t="shared" si="172"/>
        <v>0</v>
      </c>
    </row>
    <row r="323" spans="1:28" x14ac:dyDescent="0.2">
      <c r="A323" s="127" t="s">
        <v>81</v>
      </c>
      <c r="B323" s="127">
        <v>5</v>
      </c>
      <c r="C323" s="127">
        <v>1</v>
      </c>
      <c r="D323" s="127">
        <v>1</v>
      </c>
      <c r="E323" s="127">
        <v>1</v>
      </c>
      <c r="F323" s="127">
        <v>4</v>
      </c>
      <c r="G323" s="127">
        <v>0</v>
      </c>
      <c r="H323" s="127">
        <v>0</v>
      </c>
      <c r="I323" s="128"/>
      <c r="J323" s="129"/>
      <c r="K323" s="129"/>
      <c r="L323" s="129" t="s">
        <v>80</v>
      </c>
      <c r="M323" s="129"/>
      <c r="N323" s="132"/>
      <c r="O323" s="129"/>
      <c r="P323" s="130"/>
      <c r="Q323" s="131">
        <f t="shared" ref="Q323:V323" si="173">+Q12</f>
        <v>0</v>
      </c>
      <c r="R323" s="131">
        <f t="shared" si="173"/>
        <v>0</v>
      </c>
      <c r="S323" s="131">
        <f t="shared" si="173"/>
        <v>0</v>
      </c>
      <c r="T323" s="131">
        <f t="shared" si="173"/>
        <v>0</v>
      </c>
      <c r="U323" s="131">
        <f t="shared" si="173"/>
        <v>0</v>
      </c>
      <c r="V323" s="131">
        <f t="shared" si="173"/>
        <v>0</v>
      </c>
      <c r="W323" s="131">
        <f t="shared" ref="W323:AB323" si="174">+W12</f>
        <v>0</v>
      </c>
      <c r="X323" s="131">
        <f t="shared" si="174"/>
        <v>0</v>
      </c>
      <c r="Y323" s="131">
        <f t="shared" si="174"/>
        <v>0</v>
      </c>
      <c r="Z323" s="131">
        <f t="shared" si="174"/>
        <v>0</v>
      </c>
      <c r="AA323" s="131">
        <f t="shared" si="174"/>
        <v>0</v>
      </c>
      <c r="AB323" s="131">
        <f t="shared" si="174"/>
        <v>0</v>
      </c>
    </row>
    <row r="324" spans="1:28" x14ac:dyDescent="0.2">
      <c r="A324" s="127" t="s">
        <v>79</v>
      </c>
      <c r="B324" s="127">
        <v>5</v>
      </c>
      <c r="C324" s="127">
        <v>1</v>
      </c>
      <c r="D324" s="127">
        <v>1</v>
      </c>
      <c r="E324" s="127">
        <v>2</v>
      </c>
      <c r="F324" s="127">
        <v>0</v>
      </c>
      <c r="G324" s="127">
        <v>0</v>
      </c>
      <c r="H324" s="127">
        <v>0</v>
      </c>
      <c r="I324" s="128"/>
      <c r="J324" s="129"/>
      <c r="K324" s="129" t="s">
        <v>78</v>
      </c>
      <c r="L324" s="132"/>
      <c r="M324" s="129"/>
      <c r="N324" s="129"/>
      <c r="O324" s="129"/>
      <c r="P324" s="130"/>
      <c r="Q324" s="131">
        <f t="shared" ref="Q324:V324" si="175">+Q25+Q53</f>
        <v>106254626.98</v>
      </c>
      <c r="R324" s="131">
        <f t="shared" si="175"/>
        <v>73031599.419999987</v>
      </c>
      <c r="S324" s="131">
        <f t="shared" si="175"/>
        <v>94271721.520000011</v>
      </c>
      <c r="T324" s="131">
        <f t="shared" si="175"/>
        <v>84266149.019999996</v>
      </c>
      <c r="U324" s="131">
        <f t="shared" si="175"/>
        <v>103908522.71000002</v>
      </c>
      <c r="V324" s="131">
        <f t="shared" si="175"/>
        <v>95060219.059999987</v>
      </c>
      <c r="W324" s="131">
        <f t="shared" ref="W324:AB324" si="176">+W25+W53</f>
        <v>0</v>
      </c>
      <c r="X324" s="131">
        <f t="shared" si="176"/>
        <v>0</v>
      </c>
      <c r="Y324" s="131">
        <f t="shared" si="176"/>
        <v>0</v>
      </c>
      <c r="Z324" s="131">
        <f t="shared" si="176"/>
        <v>0</v>
      </c>
      <c r="AA324" s="131">
        <f t="shared" si="176"/>
        <v>0</v>
      </c>
      <c r="AB324" s="131">
        <f t="shared" si="176"/>
        <v>0</v>
      </c>
    </row>
    <row r="325" spans="1:28" x14ac:dyDescent="0.2">
      <c r="A325" s="127" t="s">
        <v>77</v>
      </c>
      <c r="B325" s="127">
        <v>5</v>
      </c>
      <c r="C325" s="127">
        <v>1</v>
      </c>
      <c r="D325" s="127">
        <v>1</v>
      </c>
      <c r="E325" s="127">
        <v>3</v>
      </c>
      <c r="F325" s="127">
        <v>0</v>
      </c>
      <c r="G325" s="127">
        <v>0</v>
      </c>
      <c r="H325" s="127">
        <v>0</v>
      </c>
      <c r="I325" s="128"/>
      <c r="J325" s="129"/>
      <c r="K325" s="129" t="s">
        <v>76</v>
      </c>
      <c r="L325" s="132"/>
      <c r="M325" s="129"/>
      <c r="N325" s="129"/>
      <c r="O325" s="129"/>
      <c r="P325" s="130"/>
      <c r="Q325" s="131">
        <f t="shared" ref="Q325:V325" si="177">+Q65-Q286</f>
        <v>0</v>
      </c>
      <c r="R325" s="131">
        <f t="shared" si="177"/>
        <v>0</v>
      </c>
      <c r="S325" s="131">
        <f t="shared" si="177"/>
        <v>0</v>
      </c>
      <c r="T325" s="131">
        <f t="shared" si="177"/>
        <v>0</v>
      </c>
      <c r="U325" s="131">
        <f t="shared" si="177"/>
        <v>0</v>
      </c>
      <c r="V325" s="131">
        <f t="shared" si="177"/>
        <v>0</v>
      </c>
      <c r="W325" s="131">
        <f t="shared" ref="W325:AB325" si="178">+W65-W286</f>
        <v>0</v>
      </c>
      <c r="X325" s="131">
        <f t="shared" si="178"/>
        <v>0</v>
      </c>
      <c r="Y325" s="131">
        <f t="shared" si="178"/>
        <v>0</v>
      </c>
      <c r="Z325" s="131">
        <f t="shared" si="178"/>
        <v>0</v>
      </c>
      <c r="AA325" s="131">
        <f t="shared" si="178"/>
        <v>0</v>
      </c>
      <c r="AB325" s="131">
        <f t="shared" si="178"/>
        <v>0</v>
      </c>
    </row>
    <row r="326" spans="1:28" x14ac:dyDescent="0.2">
      <c r="A326" s="127" t="s">
        <v>75</v>
      </c>
      <c r="B326" s="127">
        <v>5</v>
      </c>
      <c r="C326" s="127">
        <v>1</v>
      </c>
      <c r="D326" s="127">
        <v>1</v>
      </c>
      <c r="E326" s="127">
        <v>4</v>
      </c>
      <c r="F326" s="127">
        <v>0</v>
      </c>
      <c r="G326" s="127">
        <v>0</v>
      </c>
      <c r="H326" s="127">
        <v>0</v>
      </c>
      <c r="I326" s="128"/>
      <c r="J326" s="129"/>
      <c r="K326" s="129" t="s">
        <v>74</v>
      </c>
      <c r="L326" s="132"/>
      <c r="M326" s="129"/>
      <c r="N326" s="129"/>
      <c r="O326" s="129"/>
      <c r="P326" s="130"/>
      <c r="Q326" s="131">
        <f t="shared" ref="Q326:V326" si="179">-Q285</f>
        <v>0</v>
      </c>
      <c r="R326" s="131">
        <f t="shared" si="179"/>
        <v>0</v>
      </c>
      <c r="S326" s="131">
        <f t="shared" si="179"/>
        <v>0</v>
      </c>
      <c r="T326" s="131">
        <f t="shared" si="179"/>
        <v>0</v>
      </c>
      <c r="U326" s="131">
        <f t="shared" si="179"/>
        <v>0</v>
      </c>
      <c r="V326" s="131">
        <f t="shared" si="179"/>
        <v>0</v>
      </c>
      <c r="W326" s="131">
        <f t="shared" ref="W326:AB326" si="180">-W285</f>
        <v>0</v>
      </c>
      <c r="X326" s="131">
        <f t="shared" si="180"/>
        <v>0</v>
      </c>
      <c r="Y326" s="131">
        <f t="shared" si="180"/>
        <v>0</v>
      </c>
      <c r="Z326" s="131">
        <f t="shared" si="180"/>
        <v>0</v>
      </c>
      <c r="AA326" s="131">
        <f t="shared" si="180"/>
        <v>0</v>
      </c>
      <c r="AB326" s="131">
        <f t="shared" si="180"/>
        <v>0</v>
      </c>
    </row>
    <row r="327" spans="1:28" x14ac:dyDescent="0.2">
      <c r="A327" s="122" t="s">
        <v>73</v>
      </c>
      <c r="B327" s="122">
        <v>5</v>
      </c>
      <c r="C327" s="122">
        <v>1</v>
      </c>
      <c r="D327" s="122">
        <v>2</v>
      </c>
      <c r="E327" s="122">
        <v>0</v>
      </c>
      <c r="F327" s="122">
        <v>0</v>
      </c>
      <c r="G327" s="122">
        <v>0</v>
      </c>
      <c r="H327" s="122">
        <v>0</v>
      </c>
      <c r="I327" s="128"/>
      <c r="J327" s="124" t="s">
        <v>72</v>
      </c>
      <c r="K327" s="132"/>
      <c r="L327" s="129"/>
      <c r="M327" s="129"/>
      <c r="N327" s="129"/>
      <c r="O327" s="129"/>
      <c r="P327" s="130"/>
      <c r="Q327" s="126">
        <f t="shared" ref="Q327:V327" si="181">+Q328+Q333+Q334+Q335+Q336+Q338+Q339</f>
        <v>328379057.28000003</v>
      </c>
      <c r="R327" s="126">
        <f t="shared" si="181"/>
        <v>327974074.64999998</v>
      </c>
      <c r="S327" s="126">
        <f t="shared" si="181"/>
        <v>330868760.01999998</v>
      </c>
      <c r="T327" s="126">
        <f t="shared" si="181"/>
        <v>280570329.90999997</v>
      </c>
      <c r="U327" s="126">
        <f t="shared" si="181"/>
        <v>306352227.63999999</v>
      </c>
      <c r="V327" s="126">
        <f t="shared" si="181"/>
        <v>335309414.60000002</v>
      </c>
      <c r="W327" s="126">
        <f t="shared" ref="W327:AB327" si="182">+W328+W333+W334+W335+W336+W338+W339</f>
        <v>0</v>
      </c>
      <c r="X327" s="126">
        <f t="shared" si="182"/>
        <v>0</v>
      </c>
      <c r="Y327" s="126">
        <f t="shared" si="182"/>
        <v>0</v>
      </c>
      <c r="Z327" s="126">
        <f t="shared" si="182"/>
        <v>0</v>
      </c>
      <c r="AA327" s="126">
        <f t="shared" si="182"/>
        <v>0</v>
      </c>
      <c r="AB327" s="126">
        <f t="shared" si="182"/>
        <v>0</v>
      </c>
    </row>
    <row r="328" spans="1:28" x14ac:dyDescent="0.2">
      <c r="A328" s="127" t="s">
        <v>71</v>
      </c>
      <c r="B328" s="127">
        <v>5</v>
      </c>
      <c r="C328" s="127">
        <v>1</v>
      </c>
      <c r="D328" s="127">
        <v>2</v>
      </c>
      <c r="E328" s="127">
        <v>1</v>
      </c>
      <c r="F328" s="127">
        <v>0</v>
      </c>
      <c r="G328" s="127">
        <v>0</v>
      </c>
      <c r="H328" s="127">
        <v>0</v>
      </c>
      <c r="I328" s="128"/>
      <c r="J328" s="129"/>
      <c r="K328" s="129" t="s">
        <v>70</v>
      </c>
      <c r="L328" s="129"/>
      <c r="M328" s="132"/>
      <c r="N328" s="129"/>
      <c r="O328" s="129"/>
      <c r="P328" s="130"/>
      <c r="Q328" s="131">
        <f t="shared" ref="Q328:V328" si="183">+Q329+Q330+Q331+Q332</f>
        <v>244766489.71000004</v>
      </c>
      <c r="R328" s="131">
        <f t="shared" si="183"/>
        <v>228511055.82999998</v>
      </c>
      <c r="S328" s="131">
        <f t="shared" si="183"/>
        <v>240005393.33000001</v>
      </c>
      <c r="T328" s="131">
        <f t="shared" si="183"/>
        <v>191866974.22999999</v>
      </c>
      <c r="U328" s="131">
        <f t="shared" si="183"/>
        <v>220016352.80000001</v>
      </c>
      <c r="V328" s="131">
        <f t="shared" si="183"/>
        <v>224677776.69</v>
      </c>
      <c r="W328" s="131">
        <f t="shared" ref="W328:AB328" si="184">+W329+W330+W331+W332</f>
        <v>0</v>
      </c>
      <c r="X328" s="131">
        <f t="shared" si="184"/>
        <v>0</v>
      </c>
      <c r="Y328" s="131">
        <f t="shared" si="184"/>
        <v>0</v>
      </c>
      <c r="Z328" s="131">
        <f t="shared" si="184"/>
        <v>0</v>
      </c>
      <c r="AA328" s="131">
        <f t="shared" si="184"/>
        <v>0</v>
      </c>
      <c r="AB328" s="131">
        <f t="shared" si="184"/>
        <v>0</v>
      </c>
    </row>
    <row r="329" spans="1:28" x14ac:dyDescent="0.2">
      <c r="A329" s="127" t="s">
        <v>69</v>
      </c>
      <c r="B329" s="127">
        <v>5</v>
      </c>
      <c r="C329" s="127">
        <v>1</v>
      </c>
      <c r="D329" s="127">
        <v>2</v>
      </c>
      <c r="E329" s="127">
        <v>1</v>
      </c>
      <c r="F329" s="127">
        <v>1</v>
      </c>
      <c r="G329" s="127">
        <v>0</v>
      </c>
      <c r="H329" s="127">
        <v>0</v>
      </c>
      <c r="I329" s="128"/>
      <c r="J329" s="129"/>
      <c r="K329" s="129"/>
      <c r="L329" s="129" t="s">
        <v>68</v>
      </c>
      <c r="M329" s="132"/>
      <c r="N329" s="129"/>
      <c r="O329" s="129"/>
      <c r="P329" s="130"/>
      <c r="Q329" s="131">
        <f t="shared" ref="Q329:V329" si="185">+Q113</f>
        <v>209886989.60000002</v>
      </c>
      <c r="R329" s="131">
        <f t="shared" si="185"/>
        <v>94084415.349999994</v>
      </c>
      <c r="S329" s="131">
        <f t="shared" si="185"/>
        <v>156563795.84</v>
      </c>
      <c r="T329" s="131">
        <f t="shared" si="185"/>
        <v>82906405.379999995</v>
      </c>
      <c r="U329" s="131">
        <f t="shared" si="185"/>
        <v>122612459.84</v>
      </c>
      <c r="V329" s="131">
        <f t="shared" si="185"/>
        <v>110928196.94999999</v>
      </c>
      <c r="W329" s="131">
        <f t="shared" ref="W329:AB329" si="186">+W113</f>
        <v>0</v>
      </c>
      <c r="X329" s="131">
        <f t="shared" si="186"/>
        <v>0</v>
      </c>
      <c r="Y329" s="131">
        <f t="shared" si="186"/>
        <v>0</v>
      </c>
      <c r="Z329" s="131">
        <f t="shared" si="186"/>
        <v>0</v>
      </c>
      <c r="AA329" s="131">
        <f t="shared" si="186"/>
        <v>0</v>
      </c>
      <c r="AB329" s="131">
        <f t="shared" si="186"/>
        <v>0</v>
      </c>
    </row>
    <row r="330" spans="1:28" x14ac:dyDescent="0.2">
      <c r="A330" s="127" t="s">
        <v>67</v>
      </c>
      <c r="B330" s="127">
        <v>5</v>
      </c>
      <c r="C330" s="127">
        <v>1</v>
      </c>
      <c r="D330" s="127">
        <v>2</v>
      </c>
      <c r="E330" s="127">
        <v>1</v>
      </c>
      <c r="F330" s="127">
        <v>2</v>
      </c>
      <c r="G330" s="127">
        <v>0</v>
      </c>
      <c r="H330" s="127">
        <v>0</v>
      </c>
      <c r="I330" s="128"/>
      <c r="J330" s="129"/>
      <c r="K330" s="129"/>
      <c r="L330" s="129" t="s">
        <v>66</v>
      </c>
      <c r="M330" s="132"/>
      <c r="N330" s="129"/>
      <c r="O330" s="129"/>
      <c r="P330" s="130"/>
      <c r="Q330" s="131">
        <f t="shared" ref="Q330:V330" si="187">Q122+Q133</f>
        <v>13816269.050000001</v>
      </c>
      <c r="R330" s="131">
        <f t="shared" si="187"/>
        <v>124020501.66</v>
      </c>
      <c r="S330" s="131">
        <f t="shared" si="187"/>
        <v>60286925.019999996</v>
      </c>
      <c r="T330" s="131">
        <f t="shared" si="187"/>
        <v>72465320.939999998</v>
      </c>
      <c r="U330" s="131">
        <f t="shared" si="187"/>
        <v>75999105.210000008</v>
      </c>
      <c r="V330" s="131">
        <f t="shared" si="187"/>
        <v>91941021.000000015</v>
      </c>
      <c r="W330" s="131">
        <f t="shared" ref="W330:AB330" si="188">W122+W133</f>
        <v>0</v>
      </c>
      <c r="X330" s="131">
        <f t="shared" si="188"/>
        <v>0</v>
      </c>
      <c r="Y330" s="131">
        <f t="shared" si="188"/>
        <v>0</v>
      </c>
      <c r="Z330" s="131">
        <f t="shared" si="188"/>
        <v>0</v>
      </c>
      <c r="AA330" s="131">
        <f t="shared" si="188"/>
        <v>0</v>
      </c>
      <c r="AB330" s="131">
        <f t="shared" si="188"/>
        <v>0</v>
      </c>
    </row>
    <row r="331" spans="1:28" x14ac:dyDescent="0.2">
      <c r="A331" s="127" t="s">
        <v>65</v>
      </c>
      <c r="B331" s="127">
        <v>5</v>
      </c>
      <c r="C331" s="127">
        <v>1</v>
      </c>
      <c r="D331" s="127">
        <v>2</v>
      </c>
      <c r="E331" s="127">
        <v>1</v>
      </c>
      <c r="F331" s="127">
        <v>3</v>
      </c>
      <c r="G331" s="127">
        <v>0</v>
      </c>
      <c r="H331" s="127">
        <v>0</v>
      </c>
      <c r="I331" s="128"/>
      <c r="J331" s="129"/>
      <c r="K331" s="129"/>
      <c r="L331" s="129" t="s">
        <v>64</v>
      </c>
      <c r="M331" s="132"/>
      <c r="N331" s="129"/>
      <c r="O331" s="129"/>
      <c r="P331" s="130"/>
      <c r="Q331" s="131">
        <f t="shared" ref="Q331:V331" si="189">+Q206</f>
        <v>21055731.059999999</v>
      </c>
      <c r="R331" s="131">
        <f t="shared" si="189"/>
        <v>10387182.57</v>
      </c>
      <c r="S331" s="131">
        <f t="shared" si="189"/>
        <v>23138303.719999999</v>
      </c>
      <c r="T331" s="131">
        <f t="shared" si="189"/>
        <v>36491760.409999996</v>
      </c>
      <c r="U331" s="131">
        <f t="shared" si="189"/>
        <v>21374881.690000001</v>
      </c>
      <c r="V331" s="131">
        <f t="shared" si="189"/>
        <v>21790271.739999998</v>
      </c>
      <c r="W331" s="131">
        <f t="shared" ref="W331:AB331" si="190">+W206</f>
        <v>0</v>
      </c>
      <c r="X331" s="131">
        <f t="shared" si="190"/>
        <v>0</v>
      </c>
      <c r="Y331" s="131">
        <f t="shared" si="190"/>
        <v>0</v>
      </c>
      <c r="Z331" s="131">
        <f t="shared" si="190"/>
        <v>0</v>
      </c>
      <c r="AA331" s="131">
        <f t="shared" si="190"/>
        <v>0</v>
      </c>
      <c r="AB331" s="131">
        <f t="shared" si="190"/>
        <v>0</v>
      </c>
    </row>
    <row r="332" spans="1:28" x14ac:dyDescent="0.2">
      <c r="A332" s="127" t="s">
        <v>63</v>
      </c>
      <c r="B332" s="127">
        <v>5</v>
      </c>
      <c r="C332" s="127">
        <v>1</v>
      </c>
      <c r="D332" s="127">
        <v>2</v>
      </c>
      <c r="E332" s="127">
        <v>1</v>
      </c>
      <c r="F332" s="127">
        <v>5</v>
      </c>
      <c r="G332" s="127">
        <v>0</v>
      </c>
      <c r="H332" s="127">
        <v>0</v>
      </c>
      <c r="I332" s="128"/>
      <c r="J332" s="129"/>
      <c r="K332" s="129"/>
      <c r="L332" s="129" t="s">
        <v>62</v>
      </c>
      <c r="M332" s="132"/>
      <c r="N332" s="129"/>
      <c r="O332" s="129"/>
      <c r="P332" s="130"/>
      <c r="Q332" s="131">
        <f t="shared" ref="Q332:V332" si="191">+Q166+Q182+Q204+Q217+Q220+Q223+Q226</f>
        <v>7500</v>
      </c>
      <c r="R332" s="131">
        <f t="shared" si="191"/>
        <v>18956.25</v>
      </c>
      <c r="S332" s="131">
        <f t="shared" si="191"/>
        <v>16368.75</v>
      </c>
      <c r="T332" s="131">
        <f t="shared" si="191"/>
        <v>3487.5</v>
      </c>
      <c r="U332" s="131">
        <f t="shared" si="191"/>
        <v>29906.06</v>
      </c>
      <c r="V332" s="131">
        <f t="shared" si="191"/>
        <v>18287</v>
      </c>
      <c r="W332" s="131">
        <f t="shared" ref="W332:AB332" si="192">+W166+W182+W204+W217+W220+W223+W226</f>
        <v>0</v>
      </c>
      <c r="X332" s="131">
        <f t="shared" si="192"/>
        <v>0</v>
      </c>
      <c r="Y332" s="131">
        <f t="shared" si="192"/>
        <v>0</v>
      </c>
      <c r="Z332" s="131">
        <f t="shared" si="192"/>
        <v>0</v>
      </c>
      <c r="AA332" s="131">
        <f t="shared" si="192"/>
        <v>0</v>
      </c>
      <c r="AB332" s="131">
        <f t="shared" si="192"/>
        <v>0</v>
      </c>
    </row>
    <row r="333" spans="1:28" x14ac:dyDescent="0.2">
      <c r="A333" s="127" t="s">
        <v>61</v>
      </c>
      <c r="B333" s="127">
        <v>5</v>
      </c>
      <c r="C333" s="127">
        <v>1</v>
      </c>
      <c r="D333" s="127">
        <v>2</v>
      </c>
      <c r="E333" s="127">
        <v>2</v>
      </c>
      <c r="F333" s="127">
        <v>0</v>
      </c>
      <c r="G333" s="127">
        <v>0</v>
      </c>
      <c r="H333" s="127">
        <v>0</v>
      </c>
      <c r="I333" s="128"/>
      <c r="J333" s="129"/>
      <c r="K333" s="129" t="s">
        <v>60</v>
      </c>
      <c r="L333" s="129"/>
      <c r="M333" s="132"/>
      <c r="N333" s="129"/>
      <c r="O333" s="129"/>
      <c r="P333" s="130"/>
      <c r="Q333" s="131">
        <f t="shared" ref="Q333:V333" si="193">+Q143+Q154</f>
        <v>0</v>
      </c>
      <c r="R333" s="131">
        <f t="shared" si="193"/>
        <v>0</v>
      </c>
      <c r="S333" s="131">
        <f t="shared" si="193"/>
        <v>0</v>
      </c>
      <c r="T333" s="131">
        <f t="shared" si="193"/>
        <v>0</v>
      </c>
      <c r="U333" s="131">
        <f t="shared" si="193"/>
        <v>0</v>
      </c>
      <c r="V333" s="131">
        <f t="shared" si="193"/>
        <v>6270265.7599999998</v>
      </c>
      <c r="W333" s="131">
        <f t="shared" ref="W333:AB333" si="194">+W143+W154</f>
        <v>0</v>
      </c>
      <c r="X333" s="131">
        <f t="shared" si="194"/>
        <v>0</v>
      </c>
      <c r="Y333" s="131">
        <f t="shared" si="194"/>
        <v>0</v>
      </c>
      <c r="Z333" s="131">
        <f t="shared" si="194"/>
        <v>0</v>
      </c>
      <c r="AA333" s="131">
        <f t="shared" si="194"/>
        <v>0</v>
      </c>
      <c r="AB333" s="131">
        <f t="shared" si="194"/>
        <v>0</v>
      </c>
    </row>
    <row r="334" spans="1:28" x14ac:dyDescent="0.2">
      <c r="A334" s="127" t="s">
        <v>59</v>
      </c>
      <c r="B334" s="127">
        <v>5</v>
      </c>
      <c r="C334" s="127">
        <v>1</v>
      </c>
      <c r="D334" s="127">
        <v>2</v>
      </c>
      <c r="E334" s="127">
        <v>3</v>
      </c>
      <c r="F334" s="127">
        <v>0</v>
      </c>
      <c r="G334" s="127">
        <v>0</v>
      </c>
      <c r="H334" s="127">
        <v>0</v>
      </c>
      <c r="I334" s="128"/>
      <c r="J334" s="129"/>
      <c r="K334" s="129" t="s">
        <v>58</v>
      </c>
      <c r="L334" s="129"/>
      <c r="M334" s="132"/>
      <c r="N334" s="129"/>
      <c r="O334" s="129"/>
      <c r="P334" s="130"/>
      <c r="Q334" s="131">
        <f t="shared" ref="Q334:V334" si="195">+Q161+Q162+Q163+Q164</f>
        <v>0</v>
      </c>
      <c r="R334" s="131">
        <f t="shared" si="195"/>
        <v>0</v>
      </c>
      <c r="S334" s="131">
        <f t="shared" si="195"/>
        <v>0</v>
      </c>
      <c r="T334" s="131">
        <f t="shared" si="195"/>
        <v>0</v>
      </c>
      <c r="U334" s="131">
        <f t="shared" si="195"/>
        <v>0</v>
      </c>
      <c r="V334" s="131">
        <f t="shared" si="195"/>
        <v>0</v>
      </c>
      <c r="W334" s="131">
        <f t="shared" ref="W334:AB334" si="196">+W161+W162+W163+W164</f>
        <v>0</v>
      </c>
      <c r="X334" s="131">
        <f t="shared" si="196"/>
        <v>0</v>
      </c>
      <c r="Y334" s="131">
        <f t="shared" si="196"/>
        <v>0</v>
      </c>
      <c r="Z334" s="131">
        <f t="shared" si="196"/>
        <v>0</v>
      </c>
      <c r="AA334" s="131">
        <f t="shared" si="196"/>
        <v>0</v>
      </c>
      <c r="AB334" s="131">
        <f t="shared" si="196"/>
        <v>0</v>
      </c>
    </row>
    <row r="335" spans="1:28" x14ac:dyDescent="0.2">
      <c r="A335" s="127" t="s">
        <v>57</v>
      </c>
      <c r="B335" s="127">
        <v>5</v>
      </c>
      <c r="C335" s="127">
        <v>1</v>
      </c>
      <c r="D335" s="127">
        <v>2</v>
      </c>
      <c r="E335" s="127">
        <v>4</v>
      </c>
      <c r="F335" s="127">
        <v>0</v>
      </c>
      <c r="G335" s="127">
        <v>0</v>
      </c>
      <c r="H335" s="127">
        <v>0</v>
      </c>
      <c r="I335" s="128"/>
      <c r="J335" s="129"/>
      <c r="K335" s="129" t="s">
        <v>56</v>
      </c>
      <c r="L335" s="132"/>
      <c r="M335" s="132"/>
      <c r="N335" s="129"/>
      <c r="O335" s="129"/>
      <c r="P335" s="130"/>
      <c r="Q335" s="131">
        <f t="shared" ref="Q335:V335" si="197">+Q159+Q193+Q205++Q218+Q221+Q224+Q227</f>
        <v>0</v>
      </c>
      <c r="R335" s="131">
        <f t="shared" si="197"/>
        <v>0</v>
      </c>
      <c r="S335" s="131">
        <f t="shared" si="197"/>
        <v>0</v>
      </c>
      <c r="T335" s="131">
        <f t="shared" si="197"/>
        <v>0</v>
      </c>
      <c r="U335" s="131">
        <f t="shared" si="197"/>
        <v>0</v>
      </c>
      <c r="V335" s="131">
        <f t="shared" si="197"/>
        <v>0</v>
      </c>
      <c r="W335" s="131">
        <f t="shared" ref="W335:AB335" si="198">+W159+W193+W205++W218+W221+W224+W227</f>
        <v>0</v>
      </c>
      <c r="X335" s="131">
        <f t="shared" si="198"/>
        <v>0</v>
      </c>
      <c r="Y335" s="131">
        <f t="shared" si="198"/>
        <v>0</v>
      </c>
      <c r="Z335" s="131">
        <f t="shared" si="198"/>
        <v>0</v>
      </c>
      <c r="AA335" s="131">
        <f t="shared" si="198"/>
        <v>0</v>
      </c>
      <c r="AB335" s="131">
        <f t="shared" si="198"/>
        <v>0</v>
      </c>
    </row>
    <row r="336" spans="1:28" x14ac:dyDescent="0.2">
      <c r="A336" s="127" t="s">
        <v>676</v>
      </c>
      <c r="B336" s="122">
        <v>5</v>
      </c>
      <c r="C336" s="122">
        <v>1</v>
      </c>
      <c r="D336" s="122">
        <v>2</v>
      </c>
      <c r="E336" s="122">
        <v>6</v>
      </c>
      <c r="F336" s="122">
        <v>0</v>
      </c>
      <c r="G336" s="122">
        <v>0</v>
      </c>
      <c r="H336" s="122">
        <v>0</v>
      </c>
      <c r="I336" s="128"/>
      <c r="J336" s="129"/>
      <c r="K336" s="124" t="s">
        <v>677</v>
      </c>
      <c r="L336" s="129"/>
      <c r="M336" s="132"/>
      <c r="N336" s="129"/>
      <c r="O336" s="129"/>
      <c r="P336" s="130"/>
      <c r="Q336" s="131">
        <f t="shared" ref="Q336:V336" si="199">+Q337</f>
        <v>0</v>
      </c>
      <c r="R336" s="131">
        <f t="shared" si="199"/>
        <v>0</v>
      </c>
      <c r="S336" s="131">
        <f t="shared" si="199"/>
        <v>0</v>
      </c>
      <c r="T336" s="131">
        <f t="shared" si="199"/>
        <v>0</v>
      </c>
      <c r="U336" s="131">
        <f t="shared" si="199"/>
        <v>0</v>
      </c>
      <c r="V336" s="131">
        <f t="shared" si="199"/>
        <v>0</v>
      </c>
      <c r="W336" s="131">
        <f t="shared" ref="W336:AB336" si="200">+W337</f>
        <v>0</v>
      </c>
      <c r="X336" s="131">
        <f t="shared" si="200"/>
        <v>0</v>
      </c>
      <c r="Y336" s="131">
        <f t="shared" si="200"/>
        <v>0</v>
      </c>
      <c r="Z336" s="131">
        <f t="shared" si="200"/>
        <v>0</v>
      </c>
      <c r="AA336" s="131">
        <f t="shared" si="200"/>
        <v>0</v>
      </c>
      <c r="AB336" s="131">
        <f t="shared" si="200"/>
        <v>0</v>
      </c>
    </row>
    <row r="337" spans="1:28" x14ac:dyDescent="0.2">
      <c r="A337" s="127" t="s">
        <v>55</v>
      </c>
      <c r="B337" s="127">
        <v>5</v>
      </c>
      <c r="C337" s="127">
        <v>1</v>
      </c>
      <c r="D337" s="127">
        <v>2</v>
      </c>
      <c r="E337" s="127">
        <v>6</v>
      </c>
      <c r="F337" s="127">
        <v>1</v>
      </c>
      <c r="G337" s="127">
        <v>0</v>
      </c>
      <c r="H337" s="127">
        <v>0</v>
      </c>
      <c r="I337" s="128"/>
      <c r="J337" s="129"/>
      <c r="K337" s="129"/>
      <c r="L337" s="129" t="s">
        <v>54</v>
      </c>
      <c r="M337" s="132"/>
      <c r="N337" s="129"/>
      <c r="O337" s="129"/>
      <c r="P337" s="130"/>
      <c r="Q337" s="131">
        <f t="shared" ref="Q337:V337" si="201">+Q167</f>
        <v>0</v>
      </c>
      <c r="R337" s="131">
        <f t="shared" si="201"/>
        <v>0</v>
      </c>
      <c r="S337" s="131">
        <f t="shared" si="201"/>
        <v>0</v>
      </c>
      <c r="T337" s="131">
        <f t="shared" si="201"/>
        <v>0</v>
      </c>
      <c r="U337" s="131">
        <f t="shared" si="201"/>
        <v>0</v>
      </c>
      <c r="V337" s="131">
        <f t="shared" si="201"/>
        <v>0</v>
      </c>
      <c r="W337" s="131">
        <f t="shared" ref="W337:AB337" si="202">+W167</f>
        <v>0</v>
      </c>
      <c r="X337" s="131">
        <f t="shared" si="202"/>
        <v>0</v>
      </c>
      <c r="Y337" s="131">
        <f t="shared" si="202"/>
        <v>0</v>
      </c>
      <c r="Z337" s="131">
        <f t="shared" si="202"/>
        <v>0</v>
      </c>
      <c r="AA337" s="131">
        <f t="shared" si="202"/>
        <v>0</v>
      </c>
      <c r="AB337" s="131">
        <f t="shared" si="202"/>
        <v>0</v>
      </c>
    </row>
    <row r="338" spans="1:28" x14ac:dyDescent="0.2">
      <c r="A338" s="127" t="s">
        <v>53</v>
      </c>
      <c r="B338" s="127">
        <v>5</v>
      </c>
      <c r="C338" s="127">
        <v>1</v>
      </c>
      <c r="D338" s="127">
        <v>2</v>
      </c>
      <c r="E338" s="127">
        <v>7</v>
      </c>
      <c r="F338" s="127">
        <v>0</v>
      </c>
      <c r="G338" s="127">
        <v>0</v>
      </c>
      <c r="H338" s="127">
        <v>0</v>
      </c>
      <c r="I338" s="128"/>
      <c r="J338" s="129"/>
      <c r="K338" s="129" t="s">
        <v>52</v>
      </c>
      <c r="L338" s="129"/>
      <c r="M338" s="132"/>
      <c r="N338" s="129"/>
      <c r="O338" s="129"/>
      <c r="P338" s="130"/>
      <c r="Q338" s="131">
        <f t="shared" ref="Q338:V338" si="203">+Q228+Q256</f>
        <v>83612567.569999993</v>
      </c>
      <c r="R338" s="131">
        <f t="shared" si="203"/>
        <v>99463018.819999993</v>
      </c>
      <c r="S338" s="131">
        <f t="shared" si="203"/>
        <v>90863366.689999998</v>
      </c>
      <c r="T338" s="131">
        <f t="shared" si="203"/>
        <v>88703355.679999977</v>
      </c>
      <c r="U338" s="131">
        <f t="shared" si="203"/>
        <v>86335874.840000004</v>
      </c>
      <c r="V338" s="131">
        <f t="shared" si="203"/>
        <v>104361372.15000001</v>
      </c>
      <c r="W338" s="131">
        <f t="shared" ref="W338:AB338" si="204">+W228+W256</f>
        <v>0</v>
      </c>
      <c r="X338" s="131">
        <f t="shared" si="204"/>
        <v>0</v>
      </c>
      <c r="Y338" s="131">
        <f t="shared" si="204"/>
        <v>0</v>
      </c>
      <c r="Z338" s="131">
        <f t="shared" si="204"/>
        <v>0</v>
      </c>
      <c r="AA338" s="131">
        <f t="shared" si="204"/>
        <v>0</v>
      </c>
      <c r="AB338" s="131">
        <f t="shared" si="204"/>
        <v>0</v>
      </c>
    </row>
    <row r="339" spans="1:28" x14ac:dyDescent="0.2">
      <c r="A339" s="127" t="s">
        <v>51</v>
      </c>
      <c r="B339" s="127">
        <v>5</v>
      </c>
      <c r="C339" s="127">
        <v>1</v>
      </c>
      <c r="D339" s="127">
        <v>2</v>
      </c>
      <c r="E339" s="127">
        <v>8</v>
      </c>
      <c r="F339" s="127">
        <v>0</v>
      </c>
      <c r="G339" s="127">
        <v>0</v>
      </c>
      <c r="H339" s="127">
        <v>0</v>
      </c>
      <c r="I339" s="128"/>
      <c r="J339" s="129"/>
      <c r="K339" s="129" t="s">
        <v>50</v>
      </c>
      <c r="L339" s="129"/>
      <c r="M339" s="132"/>
      <c r="N339" s="129"/>
      <c r="O339" s="129"/>
      <c r="P339" s="130"/>
      <c r="Q339" s="131">
        <f t="shared" ref="Q339:V339" si="205">-Q64+Q165</f>
        <v>0</v>
      </c>
      <c r="R339" s="131">
        <f t="shared" si="205"/>
        <v>0</v>
      </c>
      <c r="S339" s="131">
        <f t="shared" si="205"/>
        <v>0</v>
      </c>
      <c r="T339" s="131">
        <f t="shared" si="205"/>
        <v>0</v>
      </c>
      <c r="U339" s="131">
        <f t="shared" si="205"/>
        <v>0</v>
      </c>
      <c r="V339" s="131">
        <f t="shared" si="205"/>
        <v>0</v>
      </c>
      <c r="W339" s="131">
        <f t="shared" ref="W339:AB339" si="206">-W64+W165</f>
        <v>0</v>
      </c>
      <c r="X339" s="131">
        <f t="shared" si="206"/>
        <v>0</v>
      </c>
      <c r="Y339" s="131">
        <f t="shared" si="206"/>
        <v>0</v>
      </c>
      <c r="Z339" s="131">
        <f t="shared" si="206"/>
        <v>0</v>
      </c>
      <c r="AA339" s="131">
        <f t="shared" si="206"/>
        <v>0</v>
      </c>
      <c r="AB339" s="131">
        <f t="shared" si="206"/>
        <v>0</v>
      </c>
    </row>
    <row r="340" spans="1:28" x14ac:dyDescent="0.2">
      <c r="A340" s="122" t="s">
        <v>49</v>
      </c>
      <c r="B340" s="122">
        <v>5</v>
      </c>
      <c r="C340" s="122">
        <v>1</v>
      </c>
      <c r="D340" s="122">
        <v>3</v>
      </c>
      <c r="E340" s="122">
        <v>0</v>
      </c>
      <c r="F340" s="122">
        <v>0</v>
      </c>
      <c r="G340" s="122">
        <v>0</v>
      </c>
      <c r="H340" s="122">
        <v>0</v>
      </c>
      <c r="I340" s="128"/>
      <c r="J340" s="124" t="s">
        <v>48</v>
      </c>
      <c r="K340" s="132"/>
      <c r="L340" s="129"/>
      <c r="M340" s="129"/>
      <c r="N340" s="129"/>
      <c r="O340" s="129"/>
      <c r="P340" s="130"/>
      <c r="Q340" s="126">
        <f t="shared" ref="Q340:V340" si="207">+Q275</f>
        <v>0</v>
      </c>
      <c r="R340" s="126">
        <f t="shared" si="207"/>
        <v>0</v>
      </c>
      <c r="S340" s="126">
        <f t="shared" si="207"/>
        <v>0</v>
      </c>
      <c r="T340" s="126">
        <f t="shared" si="207"/>
        <v>0</v>
      </c>
      <c r="U340" s="126">
        <f t="shared" si="207"/>
        <v>0</v>
      </c>
      <c r="V340" s="126">
        <f t="shared" si="207"/>
        <v>0</v>
      </c>
      <c r="W340" s="126">
        <f t="shared" ref="W340:AB340" si="208">+W275</f>
        <v>0</v>
      </c>
      <c r="X340" s="126">
        <f t="shared" si="208"/>
        <v>0</v>
      </c>
      <c r="Y340" s="126">
        <f t="shared" si="208"/>
        <v>0</v>
      </c>
      <c r="Z340" s="126">
        <f t="shared" si="208"/>
        <v>0</v>
      </c>
      <c r="AA340" s="126">
        <f t="shared" si="208"/>
        <v>0</v>
      </c>
      <c r="AB340" s="126">
        <f t="shared" si="208"/>
        <v>0</v>
      </c>
    </row>
    <row r="341" spans="1:28" x14ac:dyDescent="0.2">
      <c r="A341" s="122" t="s">
        <v>47</v>
      </c>
      <c r="B341" s="122">
        <v>5</v>
      </c>
      <c r="C341" s="122">
        <v>1</v>
      </c>
      <c r="D341" s="122">
        <v>4</v>
      </c>
      <c r="E341" s="122">
        <v>0</v>
      </c>
      <c r="F341" s="122">
        <v>0</v>
      </c>
      <c r="G341" s="122">
        <v>0</v>
      </c>
      <c r="H341" s="122">
        <v>0</v>
      </c>
      <c r="I341" s="128"/>
      <c r="J341" s="124" t="s">
        <v>46</v>
      </c>
      <c r="K341" s="132"/>
      <c r="L341" s="129"/>
      <c r="M341" s="129"/>
      <c r="N341" s="129"/>
      <c r="O341" s="129"/>
      <c r="P341" s="130"/>
      <c r="Q341" s="126">
        <f t="shared" ref="Q341:V341" si="209">+Q316-Q327-Q340</f>
        <v>88974169.419999957</v>
      </c>
      <c r="R341" s="126">
        <f t="shared" si="209"/>
        <v>-19352012.25</v>
      </c>
      <c r="S341" s="126">
        <f t="shared" si="209"/>
        <v>34724861.279999971</v>
      </c>
      <c r="T341" s="126">
        <f t="shared" si="209"/>
        <v>77334759.209999979</v>
      </c>
      <c r="U341" s="126">
        <f t="shared" si="209"/>
        <v>136167579.51000005</v>
      </c>
      <c r="V341" s="126">
        <f t="shared" si="209"/>
        <v>66532789.629999995</v>
      </c>
      <c r="W341" s="126">
        <f t="shared" ref="W341:AB341" si="210">+W316-W327-W340</f>
        <v>0</v>
      </c>
      <c r="X341" s="126">
        <f t="shared" si="210"/>
        <v>0</v>
      </c>
      <c r="Y341" s="126">
        <f t="shared" si="210"/>
        <v>0</v>
      </c>
      <c r="Z341" s="126">
        <f t="shared" si="210"/>
        <v>0</v>
      </c>
      <c r="AA341" s="126">
        <f t="shared" si="210"/>
        <v>0</v>
      </c>
      <c r="AB341" s="126">
        <f t="shared" si="210"/>
        <v>0</v>
      </c>
    </row>
    <row r="342" spans="1:28" x14ac:dyDescent="0.2">
      <c r="A342" s="122" t="s">
        <v>45</v>
      </c>
      <c r="B342" s="122">
        <v>5</v>
      </c>
      <c r="C342" s="122">
        <v>1</v>
      </c>
      <c r="D342" s="122">
        <v>5</v>
      </c>
      <c r="E342" s="122">
        <v>0</v>
      </c>
      <c r="F342" s="122">
        <v>0</v>
      </c>
      <c r="G342" s="122">
        <v>0</v>
      </c>
      <c r="H342" s="122">
        <v>0</v>
      </c>
      <c r="I342" s="128"/>
      <c r="J342" s="141" t="s">
        <v>44</v>
      </c>
      <c r="K342" s="132"/>
      <c r="L342" s="129"/>
      <c r="M342" s="129"/>
      <c r="N342" s="129"/>
      <c r="O342" s="129"/>
      <c r="P342" s="130"/>
      <c r="Q342" s="136">
        <f t="shared" ref="Q342:V342" si="211">+Q343-Q344+Q345-Q346</f>
        <v>-88974169.419999599</v>
      </c>
      <c r="R342" s="136">
        <f t="shared" si="211"/>
        <v>19352012.25</v>
      </c>
      <c r="S342" s="136">
        <f t="shared" si="211"/>
        <v>-34724861.279999971</v>
      </c>
      <c r="T342" s="136">
        <f t="shared" si="211"/>
        <v>-77334759.210000038</v>
      </c>
      <c r="U342" s="136">
        <f t="shared" si="211"/>
        <v>-136167579.50999999</v>
      </c>
      <c r="V342" s="136">
        <f t="shared" si="211"/>
        <v>-66532789.629999876</v>
      </c>
      <c r="W342" s="136">
        <f t="shared" ref="W342:AB342" si="212">+W343-W344+W345-W346</f>
        <v>0</v>
      </c>
      <c r="X342" s="136">
        <f t="shared" si="212"/>
        <v>0</v>
      </c>
      <c r="Y342" s="136">
        <f t="shared" si="212"/>
        <v>0</v>
      </c>
      <c r="Z342" s="136">
        <f t="shared" si="212"/>
        <v>0</v>
      </c>
      <c r="AA342" s="136">
        <f t="shared" si="212"/>
        <v>0</v>
      </c>
      <c r="AB342" s="136">
        <f t="shared" si="212"/>
        <v>0</v>
      </c>
    </row>
    <row r="343" spans="1:28" x14ac:dyDescent="0.2">
      <c r="A343" s="127" t="s">
        <v>43</v>
      </c>
      <c r="B343" s="127">
        <v>5</v>
      </c>
      <c r="C343" s="127">
        <v>1</v>
      </c>
      <c r="D343" s="127">
        <v>5</v>
      </c>
      <c r="E343" s="127">
        <v>1</v>
      </c>
      <c r="F343" s="127">
        <v>0</v>
      </c>
      <c r="G343" s="127">
        <v>0</v>
      </c>
      <c r="H343" s="127">
        <v>0</v>
      </c>
      <c r="I343" s="128"/>
      <c r="J343" s="129"/>
      <c r="K343" s="129" t="s">
        <v>42</v>
      </c>
      <c r="L343" s="132"/>
      <c r="M343" s="129"/>
      <c r="N343" s="129"/>
      <c r="O343" s="129"/>
      <c r="P343" s="130"/>
      <c r="Q343" s="131">
        <f t="shared" ref="Q343:V343" si="213">+Q107-Q293</f>
        <v>0</v>
      </c>
      <c r="R343" s="131">
        <f t="shared" si="213"/>
        <v>0</v>
      </c>
      <c r="S343" s="131">
        <f t="shared" si="213"/>
        <v>0</v>
      </c>
      <c r="T343" s="131">
        <f t="shared" si="213"/>
        <v>0</v>
      </c>
      <c r="U343" s="131">
        <f t="shared" si="213"/>
        <v>0</v>
      </c>
      <c r="V343" s="131">
        <f t="shared" si="213"/>
        <v>0</v>
      </c>
      <c r="W343" s="131">
        <f t="shared" ref="W343:AB343" si="214">+W107-W293</f>
        <v>0</v>
      </c>
      <c r="X343" s="131">
        <f t="shared" si="214"/>
        <v>0</v>
      </c>
      <c r="Y343" s="131">
        <f t="shared" si="214"/>
        <v>0</v>
      </c>
      <c r="Z343" s="131">
        <f t="shared" si="214"/>
        <v>0</v>
      </c>
      <c r="AA343" s="131">
        <f t="shared" si="214"/>
        <v>0</v>
      </c>
      <c r="AB343" s="131">
        <f t="shared" si="214"/>
        <v>0</v>
      </c>
    </row>
    <row r="344" spans="1:28" x14ac:dyDescent="0.2">
      <c r="A344" s="127" t="s">
        <v>41</v>
      </c>
      <c r="B344" s="127">
        <v>5</v>
      </c>
      <c r="C344" s="127">
        <v>1</v>
      </c>
      <c r="D344" s="127">
        <v>5</v>
      </c>
      <c r="E344" s="127">
        <v>2</v>
      </c>
      <c r="F344" s="127">
        <v>0</v>
      </c>
      <c r="G344" s="127">
        <v>0</v>
      </c>
      <c r="H344" s="127">
        <v>0</v>
      </c>
      <c r="I344" s="128"/>
      <c r="J344" s="129"/>
      <c r="K344" s="129" t="s">
        <v>40</v>
      </c>
      <c r="L344" s="132"/>
      <c r="M344" s="129"/>
      <c r="N344" s="129"/>
      <c r="O344" s="129"/>
      <c r="P344" s="130"/>
      <c r="Q344" s="131">
        <f t="shared" ref="Q344:V344" si="215">Q303-Q298+Q309+Q312</f>
        <v>92926646.069999933</v>
      </c>
      <c r="R344" s="131">
        <f t="shared" si="215"/>
        <v>-20138089.200000048</v>
      </c>
      <c r="S344" s="131">
        <f t="shared" si="215"/>
        <v>34983153.140000105</v>
      </c>
      <c r="T344" s="131">
        <f t="shared" si="215"/>
        <v>77334759.210000038</v>
      </c>
      <c r="U344" s="131">
        <f t="shared" si="215"/>
        <v>136167579.50999999</v>
      </c>
      <c r="V344" s="131">
        <f t="shared" si="215"/>
        <v>66532789.629999876</v>
      </c>
      <c r="W344" s="131">
        <f t="shared" ref="W344:AB344" si="216">W303-W298+W309+W312</f>
        <v>0</v>
      </c>
      <c r="X344" s="131">
        <f t="shared" si="216"/>
        <v>0</v>
      </c>
      <c r="Y344" s="131">
        <f t="shared" si="216"/>
        <v>0</v>
      </c>
      <c r="Z344" s="131">
        <f t="shared" si="216"/>
        <v>0</v>
      </c>
      <c r="AA344" s="131">
        <f t="shared" si="216"/>
        <v>0</v>
      </c>
      <c r="AB344" s="131">
        <f t="shared" si="216"/>
        <v>0</v>
      </c>
    </row>
    <row r="345" spans="1:28" x14ac:dyDescent="0.2">
      <c r="A345" s="127" t="s">
        <v>39</v>
      </c>
      <c r="B345" s="127">
        <v>5</v>
      </c>
      <c r="C345" s="127">
        <v>1</v>
      </c>
      <c r="D345" s="127">
        <v>5</v>
      </c>
      <c r="E345" s="127">
        <v>3</v>
      </c>
      <c r="F345" s="127">
        <v>0</v>
      </c>
      <c r="G345" s="127">
        <v>0</v>
      </c>
      <c r="H345" s="127">
        <v>0</v>
      </c>
      <c r="I345" s="128"/>
      <c r="J345" s="129"/>
      <c r="K345" s="129" t="s">
        <v>38</v>
      </c>
      <c r="L345" s="132"/>
      <c r="M345" s="129"/>
      <c r="N345" s="129"/>
      <c r="O345" s="129"/>
      <c r="P345" s="130"/>
      <c r="Q345" s="131">
        <f t="shared" ref="Q345:V346" si="217">+Q313</f>
        <v>3952476.6500003338</v>
      </c>
      <c r="R345" s="131">
        <f t="shared" si="217"/>
        <v>-786076.95000004768</v>
      </c>
      <c r="S345" s="131">
        <f t="shared" si="217"/>
        <v>258291.86000013351</v>
      </c>
      <c r="T345" s="131">
        <f t="shared" si="217"/>
        <v>0</v>
      </c>
      <c r="U345" s="131">
        <f t="shared" si="217"/>
        <v>0</v>
      </c>
      <c r="V345" s="131">
        <f t="shared" si="217"/>
        <v>0</v>
      </c>
      <c r="W345" s="131">
        <f t="shared" ref="W345:AB346" si="218">+W313</f>
        <v>0</v>
      </c>
      <c r="X345" s="131">
        <f t="shared" si="218"/>
        <v>0</v>
      </c>
      <c r="Y345" s="131">
        <f t="shared" si="218"/>
        <v>0</v>
      </c>
      <c r="Z345" s="131">
        <f t="shared" si="218"/>
        <v>0</v>
      </c>
      <c r="AA345" s="131">
        <f t="shared" si="218"/>
        <v>0</v>
      </c>
      <c r="AB345" s="131">
        <f t="shared" si="218"/>
        <v>0</v>
      </c>
    </row>
    <row r="346" spans="1:28" x14ac:dyDescent="0.2">
      <c r="A346" s="127" t="s">
        <v>37</v>
      </c>
      <c r="B346" s="127">
        <v>5</v>
      </c>
      <c r="C346" s="127">
        <v>1</v>
      </c>
      <c r="D346" s="127">
        <v>5</v>
      </c>
      <c r="E346" s="127">
        <v>4</v>
      </c>
      <c r="F346" s="127">
        <v>0</v>
      </c>
      <c r="G346" s="127">
        <v>0</v>
      </c>
      <c r="H346" s="127">
        <v>0</v>
      </c>
      <c r="I346" s="128"/>
      <c r="J346" s="129"/>
      <c r="K346" s="142" t="s">
        <v>36</v>
      </c>
      <c r="L346" s="132"/>
      <c r="M346" s="129"/>
      <c r="N346" s="129"/>
      <c r="O346" s="129"/>
      <c r="P346" s="130"/>
      <c r="Q346" s="134">
        <f t="shared" si="217"/>
        <v>0</v>
      </c>
      <c r="R346" s="134">
        <f t="shared" si="217"/>
        <v>0</v>
      </c>
      <c r="S346" s="134">
        <f t="shared" si="217"/>
        <v>0</v>
      </c>
      <c r="T346" s="134">
        <f t="shared" si="217"/>
        <v>0</v>
      </c>
      <c r="U346" s="134">
        <f t="shared" si="217"/>
        <v>0</v>
      </c>
      <c r="V346" s="134">
        <f t="shared" si="217"/>
        <v>0</v>
      </c>
      <c r="W346" s="134">
        <f t="shared" si="218"/>
        <v>0</v>
      </c>
      <c r="X346" s="134">
        <f t="shared" si="218"/>
        <v>0</v>
      </c>
      <c r="Y346" s="134">
        <f t="shared" si="218"/>
        <v>0</v>
      </c>
      <c r="Z346" s="134">
        <f t="shared" si="218"/>
        <v>0</v>
      </c>
      <c r="AA346" s="134">
        <f t="shared" si="218"/>
        <v>0</v>
      </c>
      <c r="AB346" s="134">
        <f t="shared" si="218"/>
        <v>0</v>
      </c>
    </row>
    <row r="347" spans="1:28" x14ac:dyDescent="0.2">
      <c r="A347" s="122" t="s">
        <v>35</v>
      </c>
      <c r="B347" s="122">
        <v>5</v>
      </c>
      <c r="C347" s="122">
        <v>1</v>
      </c>
      <c r="D347" s="122">
        <v>6</v>
      </c>
      <c r="E347" s="122">
        <v>0</v>
      </c>
      <c r="F347" s="122">
        <v>0</v>
      </c>
      <c r="G347" s="122">
        <v>0</v>
      </c>
      <c r="H347" s="122">
        <v>0</v>
      </c>
      <c r="I347" s="128"/>
      <c r="J347" s="124" t="s">
        <v>34</v>
      </c>
      <c r="K347" s="129"/>
      <c r="L347" s="132"/>
      <c r="M347" s="129"/>
      <c r="N347" s="129"/>
      <c r="O347" s="129"/>
      <c r="P347" s="130"/>
      <c r="Q347" s="136">
        <f t="shared" ref="Q347:V347" si="219">+Q336+Q341</f>
        <v>88974169.419999957</v>
      </c>
      <c r="R347" s="136">
        <f t="shared" si="219"/>
        <v>-19352012.25</v>
      </c>
      <c r="S347" s="136">
        <f t="shared" si="219"/>
        <v>34724861.279999971</v>
      </c>
      <c r="T347" s="136">
        <f t="shared" si="219"/>
        <v>77334759.209999979</v>
      </c>
      <c r="U347" s="136">
        <f t="shared" si="219"/>
        <v>136167579.51000005</v>
      </c>
      <c r="V347" s="136">
        <f t="shared" si="219"/>
        <v>66532789.629999995</v>
      </c>
      <c r="W347" s="136">
        <f t="shared" ref="W347:AB347" si="220">+W336+W341</f>
        <v>0</v>
      </c>
      <c r="X347" s="136">
        <f t="shared" si="220"/>
        <v>0</v>
      </c>
      <c r="Y347" s="136">
        <f t="shared" si="220"/>
        <v>0</v>
      </c>
      <c r="Z347" s="136">
        <f t="shared" si="220"/>
        <v>0</v>
      </c>
      <c r="AA347" s="136">
        <f t="shared" si="220"/>
        <v>0</v>
      </c>
      <c r="AB347" s="136">
        <f t="shared" si="220"/>
        <v>0</v>
      </c>
    </row>
    <row r="348" spans="1:28" x14ac:dyDescent="0.2">
      <c r="A348" s="122" t="s">
        <v>33</v>
      </c>
      <c r="B348" s="122">
        <v>5</v>
      </c>
      <c r="C348" s="122">
        <v>1</v>
      </c>
      <c r="D348" s="122">
        <v>7</v>
      </c>
      <c r="E348" s="122">
        <v>0</v>
      </c>
      <c r="F348" s="122">
        <v>0</v>
      </c>
      <c r="G348" s="122">
        <v>0</v>
      </c>
      <c r="H348" s="122">
        <v>0</v>
      </c>
      <c r="I348" s="128"/>
      <c r="J348" s="124" t="s">
        <v>32</v>
      </c>
      <c r="K348" s="129"/>
      <c r="L348" s="132"/>
      <c r="M348" s="129"/>
      <c r="N348" s="129"/>
      <c r="O348" s="129"/>
      <c r="P348" s="130"/>
      <c r="Q348" s="136">
        <f t="shared" ref="Q348:V348" si="221">Q341-Q325</f>
        <v>88974169.419999957</v>
      </c>
      <c r="R348" s="136">
        <f t="shared" si="221"/>
        <v>-19352012.25</v>
      </c>
      <c r="S348" s="136">
        <f t="shared" si="221"/>
        <v>34724861.279999971</v>
      </c>
      <c r="T348" s="136">
        <f t="shared" si="221"/>
        <v>77334759.209999979</v>
      </c>
      <c r="U348" s="136">
        <f t="shared" si="221"/>
        <v>136167579.51000005</v>
      </c>
      <c r="V348" s="136">
        <f t="shared" si="221"/>
        <v>66532789.629999995</v>
      </c>
      <c r="W348" s="136">
        <f t="shared" ref="W348:AB348" si="222">W341-W325</f>
        <v>0</v>
      </c>
      <c r="X348" s="136">
        <f t="shared" si="222"/>
        <v>0</v>
      </c>
      <c r="Y348" s="136">
        <f t="shared" si="222"/>
        <v>0</v>
      </c>
      <c r="Z348" s="136">
        <f t="shared" si="222"/>
        <v>0</v>
      </c>
      <c r="AA348" s="136">
        <f t="shared" si="222"/>
        <v>0</v>
      </c>
      <c r="AB348" s="136">
        <f t="shared" si="222"/>
        <v>0</v>
      </c>
    </row>
    <row r="349" spans="1:28" x14ac:dyDescent="0.2">
      <c r="A349" s="122" t="s">
        <v>31</v>
      </c>
      <c r="B349" s="122">
        <v>5</v>
      </c>
      <c r="C349" s="122">
        <v>1</v>
      </c>
      <c r="D349" s="122">
        <v>8</v>
      </c>
      <c r="E349" s="122">
        <v>0</v>
      </c>
      <c r="F349" s="122">
        <v>0</v>
      </c>
      <c r="G349" s="122">
        <v>0</v>
      </c>
      <c r="H349" s="122">
        <v>0</v>
      </c>
      <c r="I349" s="128"/>
      <c r="J349" s="124" t="s">
        <v>30</v>
      </c>
      <c r="K349" s="129"/>
      <c r="L349" s="132"/>
      <c r="M349" s="129"/>
      <c r="N349" s="129"/>
      <c r="O349" s="129"/>
      <c r="P349" s="130"/>
      <c r="Q349" s="136">
        <f t="shared" ref="Q349:V349" si="223">Q317+Q326-Q340</f>
        <v>311098599.71999997</v>
      </c>
      <c r="R349" s="136">
        <f t="shared" si="223"/>
        <v>235590462.97999999</v>
      </c>
      <c r="S349" s="136">
        <f t="shared" si="223"/>
        <v>271321899.77999997</v>
      </c>
      <c r="T349" s="136">
        <f t="shared" si="223"/>
        <v>273638940.09999996</v>
      </c>
      <c r="U349" s="136">
        <f t="shared" si="223"/>
        <v>338611284.44</v>
      </c>
      <c r="V349" s="136">
        <f t="shared" si="223"/>
        <v>306781985.17000002</v>
      </c>
      <c r="W349" s="136">
        <f t="shared" ref="W349:AB349" si="224">W317+W326-W340</f>
        <v>0</v>
      </c>
      <c r="X349" s="136">
        <f t="shared" si="224"/>
        <v>0</v>
      </c>
      <c r="Y349" s="136">
        <f t="shared" si="224"/>
        <v>0</v>
      </c>
      <c r="Z349" s="136">
        <f t="shared" si="224"/>
        <v>0</v>
      </c>
      <c r="AA349" s="136">
        <f t="shared" si="224"/>
        <v>0</v>
      </c>
      <c r="AB349" s="136">
        <f t="shared" si="224"/>
        <v>0</v>
      </c>
    </row>
    <row r="350" spans="1:28" x14ac:dyDescent="0.2">
      <c r="A350" s="122" t="s">
        <v>29</v>
      </c>
      <c r="B350" s="122">
        <v>5</v>
      </c>
      <c r="C350" s="122">
        <v>1</v>
      </c>
      <c r="D350" s="122">
        <v>9</v>
      </c>
      <c r="E350" s="122">
        <v>0</v>
      </c>
      <c r="F350" s="122">
        <v>0</v>
      </c>
      <c r="G350" s="122">
        <v>0</v>
      </c>
      <c r="H350" s="122">
        <v>0</v>
      </c>
      <c r="I350" s="128"/>
      <c r="J350" s="124" t="s">
        <v>28</v>
      </c>
      <c r="K350" s="129"/>
      <c r="L350" s="132"/>
      <c r="M350" s="129"/>
      <c r="N350" s="129"/>
      <c r="O350" s="129"/>
      <c r="P350" s="130"/>
      <c r="Q350" s="136">
        <f t="shared" ref="Q350:V350" si="225">+Q328+Q333+Q334+Q335+Q339+Q351</f>
        <v>222124430.30000001</v>
      </c>
      <c r="R350" s="136">
        <f t="shared" si="225"/>
        <v>254942475.22999999</v>
      </c>
      <c r="S350" s="136">
        <f t="shared" si="225"/>
        <v>236597038.5</v>
      </c>
      <c r="T350" s="136">
        <f t="shared" si="225"/>
        <v>196304180.88999999</v>
      </c>
      <c r="U350" s="136">
        <f t="shared" si="225"/>
        <v>202443704.93000001</v>
      </c>
      <c r="V350" s="136">
        <f t="shared" si="225"/>
        <v>240249195.53999999</v>
      </c>
      <c r="W350" s="136">
        <f t="shared" ref="W350:AB350" si="226">+W328+W333+W334+W335+W339+W351</f>
        <v>0</v>
      </c>
      <c r="X350" s="136">
        <f t="shared" si="226"/>
        <v>0</v>
      </c>
      <c r="Y350" s="136">
        <f t="shared" si="226"/>
        <v>0</v>
      </c>
      <c r="Z350" s="136">
        <f t="shared" si="226"/>
        <v>0</v>
      </c>
      <c r="AA350" s="136">
        <f t="shared" si="226"/>
        <v>0</v>
      </c>
      <c r="AB350" s="136">
        <f t="shared" si="226"/>
        <v>0</v>
      </c>
    </row>
    <row r="351" spans="1:28" x14ac:dyDescent="0.2">
      <c r="A351" s="122" t="s">
        <v>27</v>
      </c>
      <c r="B351" s="122">
        <v>5</v>
      </c>
      <c r="C351" s="122">
        <v>1</v>
      </c>
      <c r="D351" s="122">
        <v>10</v>
      </c>
      <c r="E351" s="122">
        <v>0</v>
      </c>
      <c r="F351" s="122">
        <v>0</v>
      </c>
      <c r="G351" s="122">
        <v>0</v>
      </c>
      <c r="H351" s="122">
        <v>0</v>
      </c>
      <c r="I351" s="128"/>
      <c r="J351" s="124" t="s">
        <v>26</v>
      </c>
      <c r="K351" s="129"/>
      <c r="L351" s="132"/>
      <c r="M351" s="129"/>
      <c r="N351" s="129"/>
      <c r="O351" s="129"/>
      <c r="P351" s="130"/>
      <c r="Q351" s="136">
        <f t="shared" ref="Q351:V351" si="227">+Q352+Q353</f>
        <v>-22642059.410000011</v>
      </c>
      <c r="R351" s="136">
        <f t="shared" si="227"/>
        <v>26431419.40000001</v>
      </c>
      <c r="S351" s="136">
        <f t="shared" si="227"/>
        <v>-3408354.8300000094</v>
      </c>
      <c r="T351" s="136">
        <f t="shared" si="227"/>
        <v>4437206.6599999908</v>
      </c>
      <c r="U351" s="136">
        <f t="shared" si="227"/>
        <v>-17572647.870000016</v>
      </c>
      <c r="V351" s="136">
        <f t="shared" si="227"/>
        <v>9301153.0900000148</v>
      </c>
      <c r="W351" s="136">
        <f t="shared" ref="W351:AB351" si="228">+W352+W353</f>
        <v>0</v>
      </c>
      <c r="X351" s="136">
        <f t="shared" si="228"/>
        <v>0</v>
      </c>
      <c r="Y351" s="136">
        <f t="shared" si="228"/>
        <v>0</v>
      </c>
      <c r="Z351" s="136">
        <f t="shared" si="228"/>
        <v>0</v>
      </c>
      <c r="AA351" s="136">
        <f t="shared" si="228"/>
        <v>0</v>
      </c>
      <c r="AB351" s="136">
        <f t="shared" si="228"/>
        <v>0</v>
      </c>
    </row>
    <row r="352" spans="1:28" x14ac:dyDescent="0.2">
      <c r="A352" s="127" t="s">
        <v>25</v>
      </c>
      <c r="B352" s="127">
        <v>5</v>
      </c>
      <c r="C352" s="127">
        <v>1</v>
      </c>
      <c r="D352" s="127">
        <v>10</v>
      </c>
      <c r="E352" s="127">
        <v>1</v>
      </c>
      <c r="F352" s="127">
        <v>0</v>
      </c>
      <c r="G352" s="127">
        <v>0</v>
      </c>
      <c r="H352" s="127">
        <v>0</v>
      </c>
      <c r="I352" s="128"/>
      <c r="J352" s="129"/>
      <c r="K352" s="129" t="s">
        <v>24</v>
      </c>
      <c r="L352" s="132"/>
      <c r="M352" s="129"/>
      <c r="N352" s="129"/>
      <c r="O352" s="129"/>
      <c r="P352" s="130"/>
      <c r="Q352" s="131">
        <f t="shared" ref="Q352:V352" si="229">+Q228-Q25</f>
        <v>-65074845.370000012</v>
      </c>
      <c r="R352" s="131">
        <f t="shared" si="229"/>
        <v>24955480.88000001</v>
      </c>
      <c r="S352" s="131">
        <f t="shared" si="229"/>
        <v>-3725569.7400000095</v>
      </c>
      <c r="T352" s="131">
        <f t="shared" si="229"/>
        <v>6460480.5099999905</v>
      </c>
      <c r="U352" s="131">
        <f t="shared" si="229"/>
        <v>-17434325.560000017</v>
      </c>
      <c r="V352" s="131">
        <f t="shared" si="229"/>
        <v>6013710.0000000149</v>
      </c>
      <c r="W352" s="131">
        <f t="shared" ref="W352:AB352" si="230">+W228-W25</f>
        <v>0</v>
      </c>
      <c r="X352" s="131">
        <f t="shared" si="230"/>
        <v>0</v>
      </c>
      <c r="Y352" s="131">
        <f t="shared" si="230"/>
        <v>0</v>
      </c>
      <c r="Z352" s="131">
        <f t="shared" si="230"/>
        <v>0</v>
      </c>
      <c r="AA352" s="131">
        <f t="shared" si="230"/>
        <v>0</v>
      </c>
      <c r="AB352" s="131">
        <f t="shared" si="230"/>
        <v>0</v>
      </c>
    </row>
    <row r="353" spans="1:28" x14ac:dyDescent="0.2">
      <c r="A353" s="127" t="s">
        <v>23</v>
      </c>
      <c r="B353" s="127">
        <v>5</v>
      </c>
      <c r="C353" s="127">
        <v>1</v>
      </c>
      <c r="D353" s="127">
        <v>10</v>
      </c>
      <c r="E353" s="127">
        <v>2</v>
      </c>
      <c r="F353" s="127">
        <v>0</v>
      </c>
      <c r="G353" s="127">
        <v>0</v>
      </c>
      <c r="H353" s="127">
        <v>0</v>
      </c>
      <c r="I353" s="128"/>
      <c r="J353" s="129"/>
      <c r="K353" s="129" t="s">
        <v>22</v>
      </c>
      <c r="L353" s="132"/>
      <c r="M353" s="129"/>
      <c r="N353" s="129"/>
      <c r="O353" s="129"/>
      <c r="P353" s="130"/>
      <c r="Q353" s="131">
        <f t="shared" ref="Q353:V353" si="231">+Q256-Q53</f>
        <v>42432785.960000001</v>
      </c>
      <c r="R353" s="131">
        <f t="shared" si="231"/>
        <v>1475938.5200000005</v>
      </c>
      <c r="S353" s="131">
        <f t="shared" si="231"/>
        <v>317214.91000000015</v>
      </c>
      <c r="T353" s="131">
        <f t="shared" si="231"/>
        <v>-2023273.8499999999</v>
      </c>
      <c r="U353" s="131">
        <f t="shared" si="231"/>
        <v>-138322.31000000006</v>
      </c>
      <c r="V353" s="131">
        <f t="shared" si="231"/>
        <v>3287443.0899999994</v>
      </c>
      <c r="W353" s="131">
        <f t="shared" ref="W353:AB353" si="232">+W256-W53</f>
        <v>0</v>
      </c>
      <c r="X353" s="131">
        <f t="shared" si="232"/>
        <v>0</v>
      </c>
      <c r="Y353" s="131">
        <f t="shared" si="232"/>
        <v>0</v>
      </c>
      <c r="Z353" s="131">
        <f t="shared" si="232"/>
        <v>0</v>
      </c>
      <c r="AA353" s="131">
        <f t="shared" si="232"/>
        <v>0</v>
      </c>
      <c r="AB353" s="131">
        <f t="shared" si="232"/>
        <v>0</v>
      </c>
    </row>
    <row r="354" spans="1:28" x14ac:dyDescent="0.2">
      <c r="A354" s="122" t="s">
        <v>21</v>
      </c>
      <c r="B354" s="122">
        <v>6</v>
      </c>
      <c r="C354" s="122">
        <v>0</v>
      </c>
      <c r="D354" s="122">
        <v>0</v>
      </c>
      <c r="E354" s="122">
        <v>0</v>
      </c>
      <c r="F354" s="122">
        <v>0</v>
      </c>
      <c r="G354" s="122">
        <v>0</v>
      </c>
      <c r="H354" s="122">
        <v>0</v>
      </c>
      <c r="I354" s="123" t="s">
        <v>20</v>
      </c>
      <c r="J354" s="129"/>
      <c r="K354" s="129"/>
      <c r="L354" s="129"/>
      <c r="M354" s="129"/>
      <c r="N354" s="129"/>
      <c r="O354" s="129"/>
      <c r="P354" s="130"/>
      <c r="Q354" s="136">
        <v>0</v>
      </c>
      <c r="R354" s="136">
        <v>0</v>
      </c>
      <c r="S354" s="136">
        <v>0</v>
      </c>
      <c r="T354" s="136">
        <v>0</v>
      </c>
      <c r="U354" s="136">
        <v>0</v>
      </c>
      <c r="V354" s="136">
        <v>0</v>
      </c>
      <c r="W354" s="136">
        <v>0</v>
      </c>
      <c r="X354" s="136">
        <v>0</v>
      </c>
      <c r="Y354" s="136">
        <v>0</v>
      </c>
      <c r="Z354" s="136">
        <v>0</v>
      </c>
      <c r="AA354" s="136">
        <v>0</v>
      </c>
      <c r="AB354" s="136">
        <v>0</v>
      </c>
    </row>
    <row r="355" spans="1:28" x14ac:dyDescent="0.2">
      <c r="A355" s="11" t="s">
        <v>19</v>
      </c>
      <c r="B355" s="11">
        <v>6</v>
      </c>
      <c r="C355" s="11">
        <v>1</v>
      </c>
      <c r="D355" s="11">
        <v>1</v>
      </c>
      <c r="E355" s="11">
        <v>0</v>
      </c>
      <c r="F355" s="11">
        <v>0</v>
      </c>
      <c r="G355" s="11">
        <v>0</v>
      </c>
      <c r="H355" s="11">
        <v>0</v>
      </c>
      <c r="I355" s="101"/>
      <c r="J355" s="7" t="s">
        <v>18</v>
      </c>
      <c r="K355" s="8"/>
      <c r="L355" s="7"/>
      <c r="M355" s="7"/>
      <c r="N355" s="7"/>
      <c r="O355" s="7"/>
      <c r="P355" s="6"/>
      <c r="Q355" s="5">
        <f>+Q333</f>
        <v>0</v>
      </c>
      <c r="R355" s="5">
        <f>+R333</f>
        <v>0</v>
      </c>
      <c r="S355" s="5">
        <f t="shared" ref="S355:V355" si="233">+S333</f>
        <v>0</v>
      </c>
      <c r="T355" s="5">
        <f t="shared" si="233"/>
        <v>0</v>
      </c>
      <c r="U355" s="5">
        <f t="shared" si="233"/>
        <v>0</v>
      </c>
      <c r="V355" s="5">
        <f t="shared" si="233"/>
        <v>6270265.7599999998</v>
      </c>
      <c r="W355" s="9">
        <v>0</v>
      </c>
      <c r="X355" s="9">
        <v>0</v>
      </c>
      <c r="Y355" s="9">
        <v>0</v>
      </c>
      <c r="Z355" s="9">
        <v>0</v>
      </c>
      <c r="AA355" s="9">
        <v>0</v>
      </c>
      <c r="AB355" s="9">
        <v>0</v>
      </c>
    </row>
    <row r="356" spans="1:28" x14ac:dyDescent="0.2">
      <c r="A356" s="11" t="s">
        <v>17</v>
      </c>
      <c r="B356" s="11">
        <v>6</v>
      </c>
      <c r="C356" s="11">
        <v>1</v>
      </c>
      <c r="D356" s="11">
        <v>2</v>
      </c>
      <c r="E356" s="11">
        <v>0</v>
      </c>
      <c r="F356" s="11">
        <v>0</v>
      </c>
      <c r="G356" s="11">
        <v>0</v>
      </c>
      <c r="H356" s="11">
        <v>0</v>
      </c>
      <c r="I356" s="101"/>
      <c r="J356" s="7" t="s">
        <v>16</v>
      </c>
      <c r="K356" s="8"/>
      <c r="L356" s="7"/>
      <c r="M356" s="7"/>
      <c r="N356" s="7"/>
      <c r="O356" s="7"/>
      <c r="P356" s="6"/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9">
        <v>0</v>
      </c>
      <c r="W356" s="9">
        <v>0</v>
      </c>
      <c r="X356" s="9">
        <v>0</v>
      </c>
      <c r="Y356" s="9">
        <v>0</v>
      </c>
      <c r="Z356" s="9">
        <v>0</v>
      </c>
      <c r="AA356" s="9">
        <v>0</v>
      </c>
      <c r="AB356" s="9">
        <v>0</v>
      </c>
    </row>
    <row r="357" spans="1:28" x14ac:dyDescent="0.2">
      <c r="A357" s="122" t="s">
        <v>15</v>
      </c>
      <c r="B357" s="122">
        <v>6</v>
      </c>
      <c r="C357" s="122">
        <v>3</v>
      </c>
      <c r="D357" s="122">
        <v>0</v>
      </c>
      <c r="E357" s="122">
        <v>0</v>
      </c>
      <c r="F357" s="122">
        <v>0</v>
      </c>
      <c r="G357" s="122">
        <v>0</v>
      </c>
      <c r="H357" s="122">
        <v>0</v>
      </c>
      <c r="I357" s="147"/>
      <c r="J357" s="148" t="s">
        <v>14</v>
      </c>
      <c r="K357" s="129"/>
      <c r="L357" s="129"/>
      <c r="M357" s="129"/>
      <c r="N357" s="129"/>
      <c r="O357" s="129"/>
      <c r="P357" s="130"/>
      <c r="Q357" s="136">
        <v>0</v>
      </c>
      <c r="R357" s="136">
        <v>0</v>
      </c>
      <c r="S357" s="136">
        <v>0</v>
      </c>
      <c r="T357" s="136">
        <v>0</v>
      </c>
      <c r="U357" s="136">
        <v>0</v>
      </c>
      <c r="V357" s="136">
        <v>0</v>
      </c>
      <c r="W357" s="136">
        <v>0</v>
      </c>
      <c r="X357" s="136">
        <v>0</v>
      </c>
      <c r="Y357" s="136">
        <v>0</v>
      </c>
      <c r="Z357" s="136">
        <v>0</v>
      </c>
      <c r="AA357" s="136">
        <v>0</v>
      </c>
      <c r="AB357" s="136">
        <v>0</v>
      </c>
    </row>
    <row r="358" spans="1:28" x14ac:dyDescent="0.2">
      <c r="A358" s="102" t="s">
        <v>13</v>
      </c>
      <c r="B358" s="102">
        <v>6</v>
      </c>
      <c r="C358" s="102">
        <v>3</v>
      </c>
      <c r="D358" s="102">
        <v>1</v>
      </c>
      <c r="E358" s="102">
        <v>0</v>
      </c>
      <c r="F358" s="102">
        <v>0</v>
      </c>
      <c r="G358" s="102">
        <v>0</v>
      </c>
      <c r="H358" s="102">
        <v>0</v>
      </c>
      <c r="I358" s="103"/>
      <c r="J358" s="7"/>
      <c r="K358" s="8" t="s">
        <v>12</v>
      </c>
      <c r="L358" s="7"/>
      <c r="M358" s="7"/>
      <c r="N358" s="7"/>
      <c r="O358" s="7"/>
      <c r="P358" s="6"/>
      <c r="Q358" s="9">
        <v>1227097133.72</v>
      </c>
      <c r="R358" s="5">
        <f t="shared" ref="R358:V358" si="234">+Q359</f>
        <v>1320023779.79</v>
      </c>
      <c r="S358" s="5">
        <f t="shared" si="234"/>
        <v>1299885690.5899999</v>
      </c>
      <c r="T358" s="5">
        <f t="shared" si="234"/>
        <v>1334868843.73</v>
      </c>
      <c r="U358" s="5">
        <f t="shared" si="234"/>
        <v>1412203602.9400001</v>
      </c>
      <c r="V358" s="5">
        <f t="shared" si="234"/>
        <v>1548371182.45</v>
      </c>
      <c r="W358" s="9">
        <v>0</v>
      </c>
      <c r="X358" s="9">
        <v>0</v>
      </c>
      <c r="Y358" s="9">
        <v>0</v>
      </c>
      <c r="Z358" s="9">
        <v>0</v>
      </c>
      <c r="AA358" s="9">
        <v>0</v>
      </c>
      <c r="AB358" s="9">
        <v>0</v>
      </c>
    </row>
    <row r="359" spans="1:28" x14ac:dyDescent="0.2">
      <c r="A359" s="102" t="s">
        <v>11</v>
      </c>
      <c r="B359" s="102">
        <v>6</v>
      </c>
      <c r="C359" s="102">
        <v>3</v>
      </c>
      <c r="D359" s="102">
        <v>2</v>
      </c>
      <c r="E359" s="102">
        <v>0</v>
      </c>
      <c r="F359" s="102">
        <v>0</v>
      </c>
      <c r="G359" s="102">
        <v>0</v>
      </c>
      <c r="H359" s="102">
        <v>0</v>
      </c>
      <c r="I359" s="103"/>
      <c r="J359" s="7"/>
      <c r="K359" s="8" t="s">
        <v>10</v>
      </c>
      <c r="L359" s="7"/>
      <c r="M359" s="7"/>
      <c r="N359" s="7"/>
      <c r="O359" s="7"/>
      <c r="P359" s="6"/>
      <c r="Q359" s="5">
        <f t="shared" ref="Q359:V359" si="235">+Q305</f>
        <v>1320023779.79</v>
      </c>
      <c r="R359" s="5">
        <f t="shared" si="235"/>
        <v>1299885690.5899999</v>
      </c>
      <c r="S359" s="5">
        <f t="shared" si="235"/>
        <v>1334868843.73</v>
      </c>
      <c r="T359" s="5">
        <f t="shared" si="235"/>
        <v>1412203602.9400001</v>
      </c>
      <c r="U359" s="5">
        <f t="shared" si="235"/>
        <v>1548371182.45</v>
      </c>
      <c r="V359" s="5">
        <f t="shared" si="235"/>
        <v>1614903972.0799999</v>
      </c>
      <c r="W359" s="9">
        <v>0</v>
      </c>
      <c r="X359" s="9">
        <v>0</v>
      </c>
      <c r="Y359" s="9">
        <v>0</v>
      </c>
      <c r="Z359" s="9">
        <v>0</v>
      </c>
      <c r="AA359" s="9">
        <v>0</v>
      </c>
      <c r="AB359" s="9">
        <v>0</v>
      </c>
    </row>
    <row r="360" spans="1:28" x14ac:dyDescent="0.2">
      <c r="A360" s="149" t="s">
        <v>9</v>
      </c>
      <c r="B360" s="149">
        <v>6</v>
      </c>
      <c r="C360" s="149">
        <v>2</v>
      </c>
      <c r="D360" s="149">
        <v>0</v>
      </c>
      <c r="E360" s="149">
        <v>0</v>
      </c>
      <c r="F360" s="149">
        <v>0</v>
      </c>
      <c r="G360" s="149">
        <v>0</v>
      </c>
      <c r="H360" s="149">
        <v>0</v>
      </c>
      <c r="I360" s="123" t="s">
        <v>8</v>
      </c>
      <c r="J360" s="132"/>
      <c r="K360" s="129"/>
      <c r="L360" s="129"/>
      <c r="M360" s="150"/>
      <c r="N360" s="150"/>
      <c r="O360" s="150"/>
      <c r="P360" s="151"/>
      <c r="Q360" s="121">
        <v>0</v>
      </c>
      <c r="R360" s="121">
        <v>0</v>
      </c>
      <c r="S360" s="121">
        <v>0</v>
      </c>
      <c r="T360" s="121">
        <v>0</v>
      </c>
      <c r="U360" s="121">
        <v>0</v>
      </c>
      <c r="V360" s="121">
        <v>0</v>
      </c>
      <c r="W360" s="121">
        <v>0</v>
      </c>
      <c r="X360" s="121">
        <v>0</v>
      </c>
      <c r="Y360" s="121">
        <v>0</v>
      </c>
      <c r="Z360" s="121">
        <v>0</v>
      </c>
      <c r="AA360" s="121">
        <v>0</v>
      </c>
      <c r="AB360" s="121">
        <v>0</v>
      </c>
    </row>
    <row r="361" spans="1:28" x14ac:dyDescent="0.2">
      <c r="A361" s="11" t="s">
        <v>7</v>
      </c>
      <c r="B361" s="11">
        <v>6</v>
      </c>
      <c r="C361" s="11">
        <v>2</v>
      </c>
      <c r="D361" s="11">
        <v>1</v>
      </c>
      <c r="E361" s="11">
        <v>0</v>
      </c>
      <c r="F361" s="11">
        <v>0</v>
      </c>
      <c r="G361" s="11">
        <v>0</v>
      </c>
      <c r="H361" s="11">
        <v>0</v>
      </c>
      <c r="I361" s="101"/>
      <c r="J361" s="7" t="s">
        <v>6</v>
      </c>
      <c r="K361" s="8"/>
      <c r="L361" s="7"/>
      <c r="M361" s="7"/>
      <c r="N361" s="7"/>
      <c r="O361" s="7"/>
      <c r="P361" s="6"/>
      <c r="Q361" s="5">
        <f>+Q341</f>
        <v>88974169.419999957</v>
      </c>
      <c r="R361" s="5">
        <f t="shared" ref="R361:V361" si="236">+R341+Q361</f>
        <v>69622157.169999957</v>
      </c>
      <c r="S361" s="5">
        <f t="shared" si="236"/>
        <v>104347018.44999993</v>
      </c>
      <c r="T361" s="5">
        <f t="shared" si="236"/>
        <v>181681777.65999991</v>
      </c>
      <c r="U361" s="5">
        <f t="shared" si="236"/>
        <v>317849357.16999996</v>
      </c>
      <c r="V361" s="5">
        <f t="shared" si="236"/>
        <v>384382146.79999995</v>
      </c>
      <c r="W361" s="9">
        <v>0</v>
      </c>
      <c r="X361" s="9">
        <v>0</v>
      </c>
      <c r="Y361" s="9">
        <v>0</v>
      </c>
      <c r="Z361" s="9">
        <v>0</v>
      </c>
      <c r="AA361" s="9">
        <v>0</v>
      </c>
      <c r="AB361" s="9">
        <v>0</v>
      </c>
    </row>
    <row r="362" spans="1:28" x14ac:dyDescent="0.2">
      <c r="A362" s="11" t="s">
        <v>5</v>
      </c>
      <c r="B362" s="11">
        <v>6</v>
      </c>
      <c r="C362" s="11">
        <v>2</v>
      </c>
      <c r="D362" s="11">
        <v>2</v>
      </c>
      <c r="E362" s="11">
        <v>0</v>
      </c>
      <c r="F362" s="11">
        <v>0</v>
      </c>
      <c r="G362" s="11">
        <v>0</v>
      </c>
      <c r="H362" s="11">
        <v>0</v>
      </c>
      <c r="I362" s="101"/>
      <c r="J362" s="7" t="s">
        <v>4</v>
      </c>
      <c r="K362" s="8"/>
      <c r="L362" s="7"/>
      <c r="M362" s="7"/>
      <c r="N362" s="7"/>
      <c r="O362" s="7"/>
      <c r="P362" s="6"/>
      <c r="Q362" s="5">
        <f>+Q347</f>
        <v>88974169.419999957</v>
      </c>
      <c r="R362" s="5">
        <f t="shared" ref="R362:V362" si="237">+R347+Q362</f>
        <v>69622157.169999957</v>
      </c>
      <c r="S362" s="5">
        <f t="shared" si="237"/>
        <v>104347018.44999993</v>
      </c>
      <c r="T362" s="5">
        <f t="shared" si="237"/>
        <v>181681777.65999991</v>
      </c>
      <c r="U362" s="5">
        <f t="shared" si="237"/>
        <v>317849357.16999996</v>
      </c>
      <c r="V362" s="5">
        <f t="shared" si="237"/>
        <v>384382146.79999995</v>
      </c>
      <c r="W362" s="9">
        <v>0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</row>
    <row r="363" spans="1:28" x14ac:dyDescent="0.2">
      <c r="A363" s="11" t="s">
        <v>3</v>
      </c>
      <c r="B363" s="11">
        <v>6</v>
      </c>
      <c r="C363" s="11">
        <v>2</v>
      </c>
      <c r="D363" s="11">
        <v>3</v>
      </c>
      <c r="E363" s="11">
        <v>0</v>
      </c>
      <c r="F363" s="11">
        <v>0</v>
      </c>
      <c r="G363" s="11">
        <v>0</v>
      </c>
      <c r="H363" s="11">
        <v>0</v>
      </c>
      <c r="I363" s="101"/>
      <c r="J363" s="7" t="s">
        <v>2</v>
      </c>
      <c r="K363" s="8"/>
      <c r="L363" s="7"/>
      <c r="M363" s="7"/>
      <c r="N363" s="7"/>
      <c r="O363" s="7"/>
      <c r="P363" s="6"/>
      <c r="Q363" s="5">
        <f>+Q349</f>
        <v>311098599.71999997</v>
      </c>
      <c r="R363" s="5">
        <f t="shared" ref="R363:V364" si="238">+R349+Q363</f>
        <v>546689062.69999993</v>
      </c>
      <c r="S363" s="5">
        <f t="shared" si="238"/>
        <v>818010962.4799999</v>
      </c>
      <c r="T363" s="5">
        <f t="shared" si="238"/>
        <v>1091649902.5799999</v>
      </c>
      <c r="U363" s="5">
        <f t="shared" si="238"/>
        <v>1430261187.02</v>
      </c>
      <c r="V363" s="5">
        <f t="shared" si="238"/>
        <v>1737043172.1900001</v>
      </c>
      <c r="W363" s="9">
        <v>0</v>
      </c>
      <c r="X363" s="9">
        <v>0</v>
      </c>
      <c r="Y363" s="9">
        <v>0</v>
      </c>
      <c r="Z363" s="9">
        <v>0</v>
      </c>
      <c r="AA363" s="9">
        <v>0</v>
      </c>
      <c r="AB363" s="9">
        <v>0</v>
      </c>
    </row>
    <row r="364" spans="1:28" ht="13.5" thickBot="1" x14ac:dyDescent="0.25">
      <c r="A364" s="104" t="s">
        <v>1</v>
      </c>
      <c r="B364" s="104">
        <v>6</v>
      </c>
      <c r="C364" s="104">
        <v>2</v>
      </c>
      <c r="D364" s="104">
        <v>4</v>
      </c>
      <c r="E364" s="104">
        <v>0</v>
      </c>
      <c r="F364" s="104">
        <v>0</v>
      </c>
      <c r="G364" s="104">
        <v>0</v>
      </c>
      <c r="H364" s="104">
        <v>0</v>
      </c>
      <c r="I364" s="105"/>
      <c r="J364" s="3" t="s">
        <v>0</v>
      </c>
      <c r="K364" s="4"/>
      <c r="L364" s="3"/>
      <c r="M364" s="3"/>
      <c r="N364" s="3"/>
      <c r="O364" s="3"/>
      <c r="P364" s="2"/>
      <c r="Q364" s="1">
        <f>+Q350</f>
        <v>222124430.30000001</v>
      </c>
      <c r="R364" s="1">
        <f t="shared" si="238"/>
        <v>477066905.52999997</v>
      </c>
      <c r="S364" s="1">
        <f t="shared" si="238"/>
        <v>713663944.02999997</v>
      </c>
      <c r="T364" s="1">
        <f>+T350+S364</f>
        <v>909968124.91999996</v>
      </c>
      <c r="U364" s="1">
        <f t="shared" si="238"/>
        <v>1112411829.8499999</v>
      </c>
      <c r="V364" s="1">
        <f t="shared" si="238"/>
        <v>1352661025.3899999</v>
      </c>
      <c r="W364" s="152">
        <v>0</v>
      </c>
      <c r="X364" s="152">
        <v>0</v>
      </c>
      <c r="Y364" s="152">
        <v>0</v>
      </c>
      <c r="Z364" s="152">
        <v>0</v>
      </c>
      <c r="AA364" s="152">
        <v>0</v>
      </c>
      <c r="AB364" s="152">
        <v>0</v>
      </c>
    </row>
    <row r="365" spans="1:28" ht="13.5" thickTop="1" x14ac:dyDescent="0.2"/>
  </sheetData>
  <mergeCells count="1">
    <mergeCell ref="I1:P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Carátula</vt:lpstr>
      <vt:lpstr>Concepto del gasto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Pulido</dc:creator>
  <cp:lastModifiedBy>Maria Teresa Chamu Jardon</cp:lastModifiedBy>
  <dcterms:created xsi:type="dcterms:W3CDTF">2017-06-21T15:47:04Z</dcterms:created>
  <dcterms:modified xsi:type="dcterms:W3CDTF">2019-08-02T14:02:17Z</dcterms:modified>
</cp:coreProperties>
</file>